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yO6d3h2dDKGWAD+Lwcd++JeUvHc38Bh32SqS/+D03MNiM341unIQ0OZnXVAsvuuXrfA/k7hHBzjeVZhWa5YpA==" workbookSaltValue="xU2oe2x/+QJUC4JDyQBQQQ==" workbookSpinCount="100000" lockStructure="1"/>
  <bookViews>
    <workbookView xWindow="23880" yWindow="-120" windowWidth="19440" windowHeight="12240" tabRatio="836"/>
  </bookViews>
  <sheets>
    <sheet name="Plan1 ORIENTAÇÕES PREENCHIMENTO" sheetId="11" r:id="rId1"/>
    <sheet name="Plan2 1.DADOS,2.OBJ e 2.1.Vigên" sheetId="1" r:id="rId2"/>
    <sheet name="Plan3 2.2. QUADRO RESUMO" sheetId="7" r:id="rId3"/>
    <sheet name="Plan4 2.3. OPERAÇÕES" sheetId="2" r:id="rId4"/>
    <sheet name="Plan5 3. JUSTIFIC. e 4.BENEFIC." sheetId="8" r:id="rId5"/>
    <sheet name="Plan 6 5. METAS e 6.ETAPAS" sheetId="17" r:id="rId6"/>
    <sheet name="Plan7 7. PLANO DE APLICAÇÃO" sheetId="4" r:id="rId7"/>
    <sheet name="Plan8 8.PREVISÃO e 9 CRONOGRAMA" sheetId="15" r:id="rId8"/>
    <sheet name="Plan9 10. ASSINATURAS" sheetId="16" r:id="rId9"/>
  </sheets>
  <externalReferences>
    <externalReference r:id="rId10"/>
  </externalReferences>
  <definedNames>
    <definedName name="_xlnm.Print_Area" localSheetId="5">'Plan 6 5. METAS e 6.ETAPAS'!$A$1:$J$27</definedName>
    <definedName name="_xlnm.Print_Area" localSheetId="0">'Plan1 ORIENTAÇÕES PREENCHIMENTO'!$A$1:$K$41</definedName>
    <definedName name="_xlnm.Print_Area" localSheetId="1">'Plan2 1.DADOS,2.OBJ e 2.1.Vigên'!$A$1:$H$34</definedName>
    <definedName name="_xlnm.Print_Area" localSheetId="3">'Plan4 2.3. OPERAÇÕES'!$A$1:$M$32</definedName>
    <definedName name="_xlnm.Print_Area" localSheetId="6">'Plan7 7. PLANO DE APLICAÇÃO'!$A$1:$G$30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K32" i="15"/>
  <c r="H32" i="15"/>
  <c r="E32" i="15"/>
  <c r="B32" i="15"/>
  <c r="K31" i="15"/>
  <c r="H31" i="15"/>
  <c r="E31" i="15"/>
  <c r="B31" i="15"/>
  <c r="K29" i="15"/>
  <c r="H29" i="15"/>
  <c r="E29" i="15"/>
  <c r="B29" i="15"/>
  <c r="K28" i="15"/>
  <c r="E28" i="15"/>
  <c r="E7" i="17" l="1"/>
  <c r="E29" i="8"/>
  <c r="H8" i="2" l="1"/>
  <c r="H17" i="2"/>
  <c r="H18" i="2"/>
  <c r="H19" i="2"/>
  <c r="H20" i="2"/>
  <c r="H21" i="2"/>
  <c r="H22" i="2"/>
  <c r="H7" i="2"/>
  <c r="M23" i="2" l="1"/>
  <c r="G27" i="2" s="1"/>
  <c r="E8" i="4" s="1"/>
  <c r="J8" i="7" l="1"/>
  <c r="J9" i="7"/>
  <c r="J10" i="7"/>
  <c r="J11" i="7"/>
  <c r="J12" i="7"/>
  <c r="J13" i="7"/>
  <c r="J14" i="7"/>
  <c r="J15" i="7"/>
  <c r="J16" i="7"/>
  <c r="J17" i="7"/>
  <c r="J18" i="7"/>
  <c r="J19" i="7"/>
  <c r="J20" i="7"/>
  <c r="J21" i="7"/>
  <c r="J22" i="7"/>
  <c r="J7" i="7"/>
  <c r="I8" i="7"/>
  <c r="I9" i="7"/>
  <c r="I10" i="7"/>
  <c r="I11" i="7"/>
  <c r="I12" i="7"/>
  <c r="I13" i="7"/>
  <c r="I14" i="7"/>
  <c r="I15" i="7"/>
  <c r="I16" i="7"/>
  <c r="I17" i="7"/>
  <c r="I18" i="7"/>
  <c r="I19" i="7"/>
  <c r="I20" i="7"/>
  <c r="I21" i="7"/>
  <c r="I22" i="7"/>
  <c r="I7" i="7"/>
  <c r="J23" i="7" l="1"/>
  <c r="H12" i="2"/>
  <c r="H14" i="2"/>
  <c r="H13" i="2"/>
  <c r="H10" i="2"/>
  <c r="K22" i="7" l="1"/>
  <c r="K21" i="7"/>
  <c r="K20" i="7"/>
  <c r="K19" i="7"/>
  <c r="K18" i="7"/>
  <c r="K17" i="7"/>
  <c r="K16" i="7"/>
  <c r="K15" i="7"/>
  <c r="K14" i="7"/>
  <c r="K13" i="7"/>
  <c r="K12" i="7"/>
  <c r="K11" i="7"/>
  <c r="K10" i="7"/>
  <c r="K9" i="7"/>
  <c r="K8" i="7"/>
  <c r="K7" i="7"/>
  <c r="F23" i="7" l="1"/>
  <c r="B26" i="1" s="1"/>
  <c r="H11" i="2" l="1"/>
  <c r="H15" i="2"/>
  <c r="J8" i="2" l="1"/>
  <c r="K8" i="2" s="1"/>
  <c r="K23" i="7" l="1"/>
  <c r="F9" i="2" s="1"/>
  <c r="J10" i="2"/>
  <c r="K10" i="2" s="1"/>
  <c r="J11" i="2"/>
  <c r="K11" i="2" s="1"/>
  <c r="J12" i="2"/>
  <c r="K12" i="2" s="1"/>
  <c r="J13" i="2"/>
  <c r="K13" i="2" s="1"/>
  <c r="J14" i="2"/>
  <c r="K14" i="2" s="1"/>
  <c r="J15" i="2"/>
  <c r="K15" i="2" s="1"/>
  <c r="J16" i="2"/>
  <c r="J17" i="2"/>
  <c r="J18" i="2"/>
  <c r="K18" i="2" s="1"/>
  <c r="J19" i="2"/>
  <c r="K19" i="2" s="1"/>
  <c r="J20" i="2"/>
  <c r="K20" i="2" s="1"/>
  <c r="J21" i="2"/>
  <c r="K21" i="2" s="1"/>
  <c r="J22" i="2"/>
  <c r="K22" i="2" s="1"/>
  <c r="I23" i="2"/>
  <c r="J7" i="2"/>
  <c r="K17" i="2" l="1"/>
  <c r="K16" i="2"/>
  <c r="H9" i="2"/>
  <c r="J9" i="2" s="1"/>
  <c r="K9" i="2" s="1"/>
  <c r="F7" i="17"/>
  <c r="E26" i="1"/>
  <c r="J23" i="2" l="1"/>
  <c r="J27" i="2" s="1"/>
  <c r="H23" i="2"/>
  <c r="A8" i="4" l="1"/>
  <c r="J7" i="17"/>
  <c r="I7" i="17" s="1"/>
  <c r="H7" i="17" l="1"/>
  <c r="L23" i="2" l="1"/>
  <c r="E27" i="2" s="1"/>
  <c r="K7" i="2"/>
  <c r="K23" i="2" s="1"/>
  <c r="H27" i="2" l="1"/>
  <c r="D8" i="4"/>
  <c r="F8" i="4" l="1"/>
  <c r="D27" i="2"/>
  <c r="B8" i="4" l="1"/>
  <c r="B27" i="2"/>
  <c r="A17" i="4" l="1"/>
  <c r="C25" i="4" l="1"/>
  <c r="E15" i="4"/>
  <c r="E22" i="4" s="1"/>
  <c r="D28" i="4"/>
  <c r="E29" i="4"/>
  <c r="E27" i="4"/>
  <c r="C26" i="4"/>
  <c r="E26" i="4"/>
  <c r="C29" i="4"/>
  <c r="E24" i="4"/>
  <c r="D26" i="4"/>
  <c r="C28" i="4"/>
  <c r="C27" i="4"/>
  <c r="E25" i="4"/>
  <c r="D27" i="4"/>
  <c r="D25" i="4"/>
  <c r="E28" i="4"/>
  <c r="F28" i="4" s="1"/>
  <c r="D29" i="4"/>
  <c r="D15" i="4"/>
  <c r="D23" i="4" s="1"/>
  <c r="F15" i="4"/>
  <c r="F27" i="4" l="1"/>
  <c r="D24" i="4"/>
  <c r="F24" i="4" s="1"/>
  <c r="F26" i="4"/>
  <c r="B33" i="15" s="1"/>
  <c r="E23" i="4"/>
  <c r="E30" i="4" s="1"/>
  <c r="F29" i="4"/>
  <c r="K33" i="15" s="1"/>
  <c r="F25" i="4"/>
  <c r="G26" i="4"/>
  <c r="D22" i="4"/>
  <c r="G28" i="4"/>
  <c r="H33" i="15"/>
  <c r="E33" i="15"/>
  <c r="G27" i="4"/>
  <c r="C30" i="4"/>
  <c r="D30" i="4" l="1"/>
  <c r="F23" i="4"/>
  <c r="G29" i="4"/>
  <c r="G24" i="4"/>
  <c r="G25" i="4"/>
  <c r="F22" i="4"/>
  <c r="G23" i="4" l="1"/>
  <c r="F30" i="4"/>
  <c r="G22" i="4"/>
  <c r="G30" i="4" s="1"/>
</calcChain>
</file>

<file path=xl/sharedStrings.xml><?xml version="1.0" encoding="utf-8"?>
<sst xmlns="http://schemas.openxmlformats.org/spreadsheetml/2006/main" count="358" uniqueCount="253">
  <si>
    <t>1. DADOS CADASTRAIS DO MUNICÍPIO</t>
  </si>
  <si>
    <t>Município:</t>
  </si>
  <si>
    <t>CNPJ:</t>
  </si>
  <si>
    <t>Endereço:</t>
  </si>
  <si>
    <t>UF:</t>
  </si>
  <si>
    <t>CEP:</t>
  </si>
  <si>
    <t>Banco:</t>
  </si>
  <si>
    <t>Agência:</t>
  </si>
  <si>
    <t>Responsável:</t>
  </si>
  <si>
    <t>CPF:</t>
  </si>
  <si>
    <t>2. IDENTIFICAÇÃO DO OBJETO</t>
  </si>
  <si>
    <t>nº</t>
  </si>
  <si>
    <t>Início</t>
  </si>
  <si>
    <t>Término</t>
  </si>
  <si>
    <t>Código DER PR</t>
  </si>
  <si>
    <t>Itens</t>
  </si>
  <si>
    <t>BDI %</t>
  </si>
  <si>
    <t>Suporte de Madeira 3x3 p/placa de sinalização</t>
  </si>
  <si>
    <t>ud</t>
  </si>
  <si>
    <t>m²</t>
  </si>
  <si>
    <t>Escarificação,regularização e compactação subleito</t>
  </si>
  <si>
    <t>Colchão de argila p/paviment. Poliédrica</t>
  </si>
  <si>
    <t xml:space="preserve">Extração, carga,transp.e assent. Cordão cont. lateral  </t>
  </si>
  <si>
    <t>m</t>
  </si>
  <si>
    <t>Extração, carga,transp.preparo e assent. Poliédrico</t>
  </si>
  <si>
    <t>Enchimento com argila</t>
  </si>
  <si>
    <t>Compactação do Pavimento Poliédrico</t>
  </si>
  <si>
    <t xml:space="preserve">Contenção Lat. Com solo local </t>
  </si>
  <si>
    <t>Enleivamento da contenção lateral</t>
  </si>
  <si>
    <t>TOTAL</t>
  </si>
  <si>
    <t>3. JUSTIFICATIVA</t>
  </si>
  <si>
    <t>4. BENEFICIÁRIOS</t>
  </si>
  <si>
    <t>5. DEFINIÇÃO E DETALHAMENTO DAS METAS:</t>
  </si>
  <si>
    <t>Meta</t>
  </si>
  <si>
    <t>Natureza Despesa</t>
  </si>
  <si>
    <t>Duração</t>
  </si>
  <si>
    <t>Indicador Físico</t>
  </si>
  <si>
    <t>Total</t>
  </si>
  <si>
    <t>6. ETAPAS DE EXECUÇÃO</t>
  </si>
  <si>
    <t>Fases</t>
  </si>
  <si>
    <t>Especificação</t>
  </si>
  <si>
    <t>Responsável</t>
  </si>
  <si>
    <t>Licitação</t>
  </si>
  <si>
    <t>Município</t>
  </si>
  <si>
    <t>Contratação</t>
  </si>
  <si>
    <t>Fiscalização</t>
  </si>
  <si>
    <t>Execução de Trechos de 1.000 m por trimestre</t>
  </si>
  <si>
    <t>Trecho 01 - 00000,00 a 1000,00m</t>
  </si>
  <si>
    <t>Empresa Contratada</t>
  </si>
  <si>
    <t>...</t>
  </si>
  <si>
    <t>7 - PLANO DE APLICAÇÃO DOS RECURSOS FINANCEIROS</t>
  </si>
  <si>
    <t>Valores (R$)</t>
  </si>
  <si>
    <t>SEAB</t>
  </si>
  <si>
    <t>8 – PREVISÃO DE INÍCIO E FIM DA EXECUÇÃO DO OBJETO</t>
  </si>
  <si>
    <t>Atividades</t>
  </si>
  <si>
    <t>Período de Execução</t>
  </si>
  <si>
    <t>Final</t>
  </si>
  <si>
    <t>Trecho 01</t>
  </si>
  <si>
    <t>Trecho 02</t>
  </si>
  <si>
    <t>Trecho 03</t>
  </si>
  <si>
    <t>Trecho 04</t>
  </si>
  <si>
    <t>Trecho 05</t>
  </si>
  <si>
    <t>Trecho 06</t>
  </si>
  <si>
    <t>Trecho n</t>
  </si>
  <si>
    <t>9 - CRONOGRAMA DE DESEMBOLSO</t>
  </si>
  <si>
    <t xml:space="preserve">Metas </t>
  </si>
  <si>
    <t>10. DECLARAÇÃO DO RESPONSÁVEL TÉCNICO PELA ELABORAÇÃO DO PLANO DE TRABALHO</t>
  </si>
  <si>
    <t>O presente Plano de Trabalho foi por mim elaborado de acordo com as normas técnicas aplicáveis e está compatível com as prioridades de atendimento da agricultura familiar e com os recursos financeiros destinados pelo Projeto de Pavimentação Poliédrica de Estradas Rurais com Pedras Irregulares.</t>
  </si>
  <si>
    <t>Nome:</t>
  </si>
  <si>
    <t>Assinatura</t>
  </si>
  <si>
    <t>Cargo:</t>
  </si>
  <si>
    <t>N.º Registro Conselho de Classe:</t>
  </si>
  <si>
    <t>Local:</t>
  </si>
  <si>
    <t>Data:</t>
  </si>
  <si>
    <t>11. DECLARAÇÃO DO MUNICÍPIO</t>
  </si>
  <si>
    <t>Na qualidade de representante legal do MUNICÍPIO declaro, para fins de prova junto à SEAB, para os efeitos e sob as penas da lei, que inexiste qualquer débito em mora ou situação de inadimplência com o Tesouro Nacional ou qualquer órgão da Administração Pública Federal que impeça a transferência de recursos oriundos de dotações consignadas nos Orçamentos do Estado ou da União, na forma deste Plano de Trabalho.</t>
  </si>
  <si>
    <t>12 - PARECER TÉCNICO DO GESTOR DO CONVÊNIO PELA SEAB (Chefe do NR)</t>
  </si>
  <si>
    <t>13.  MANIFESTAÇÃO DO DEAGRO – SEDE</t>
  </si>
  <si>
    <t>Atestamos, para os devidos fins, que este Plano de Trabalho se encontra em condições técnicas para a sua aprovação pelo Sr. Secretário da Agricultura e do Abastecimento.</t>
  </si>
  <si>
    <t>13.1. Técnico do DEAGRO-Sede.</t>
  </si>
  <si>
    <t>________________________________________</t>
  </si>
  <si>
    <t>13.2. Chefe do Departamento de Desenvolvimento Rural Sustentável - DEAGRO.</t>
  </si>
  <si>
    <t>______________________________________</t>
  </si>
  <si>
    <t>Márcio da Silva</t>
  </si>
  <si>
    <t>CREA-SC 7.857/D</t>
  </si>
  <si>
    <t>14. APROVAÇÃO DA SEAB</t>
  </si>
  <si>
    <t>Secretário de Estado da Agricultura e do Abastecimento.</t>
  </si>
  <si>
    <t>PROJETO DE PAVIMENTAÇÃO POLIÉDRICA DE ESTRADAS RURAIS COM  PEDRAS IRREGULARES</t>
  </si>
  <si>
    <t>Qtd.</t>
  </si>
  <si>
    <t>Valor unitário (R$)</t>
  </si>
  <si>
    <t>Estrada Rural/ Trechos</t>
  </si>
  <si>
    <t>RG/Órgão Espedidor:</t>
  </si>
  <si>
    <t>Telefone:</t>
  </si>
  <si>
    <t>Unid.</t>
  </si>
  <si>
    <t>Total s/ BDI (R$)</t>
  </si>
  <si>
    <t>Total c/ BDI (R$)</t>
  </si>
  <si>
    <t>Custo Transp. (R$)</t>
  </si>
  <si>
    <t>metros quadrados.</t>
  </si>
  <si>
    <t>Total (R$)</t>
  </si>
  <si>
    <t>Todas as atividades serão objeto de fiscalização da SEAB/DEAGRO.</t>
  </si>
  <si>
    <t>Para efeito de comprovação de execução parcial e/ou total da obra junto à fiscalização da SEAB/DEAGRO, será considerado o parâmetro de 300 a 500 metros por mês (1.000 metros / trimestre).</t>
  </si>
  <si>
    <t>__________________________</t>
  </si>
  <si>
    <t>Norberto Anacleto Ortigara</t>
  </si>
  <si>
    <t>(Assinatura: nome, registro no conselho de classe)</t>
  </si>
  <si>
    <t>meses.</t>
  </si>
  <si>
    <t>Qtde. de agricultores</t>
  </si>
  <si>
    <t>Nome da comunidade</t>
  </si>
  <si>
    <t>Total de comunidades:</t>
  </si>
  <si>
    <t>Valor Global</t>
  </si>
  <si>
    <t>Contrapartida Município</t>
  </si>
  <si>
    <t>%</t>
  </si>
  <si>
    <t xml:space="preserve">Área </t>
  </si>
  <si>
    <t>N.º DE MESES:</t>
  </si>
  <si>
    <t>"LOGO
Município"</t>
  </si>
  <si>
    <t>1 . ORIENTAÇÕES PARA O PREENCHIMENTO DA PLANILHA</t>
  </si>
  <si>
    <r>
      <t xml:space="preserve">Todas as células preenchidas de VERDE são resultados automáticos de fórmulas e </t>
    </r>
    <r>
      <rPr>
        <b/>
        <sz val="12"/>
        <color theme="1"/>
        <rFont val="Arial"/>
        <family val="2"/>
      </rPr>
      <t xml:space="preserve">NÃO PODEM SER MODIFICADAS.
</t>
    </r>
    <r>
      <rPr>
        <sz val="10"/>
        <color theme="1"/>
        <rFont val="Arial"/>
        <family val="2"/>
      </rPr>
      <t>Caso haja necessidade de incluir novas linhas na planilha é importante verificar se as fórmulas estão contemplando todas as células, conferindo o Número e Letra na fórmula ao clicar nelas. Nesse caso, excepcionalmente, deve-se fazer a correção da fórmula para anular erros (por isso as células não foram bloqueadas).</t>
    </r>
  </si>
  <si>
    <r>
      <t xml:space="preserve">Todas as células com a cor AZUL devem ser preenchidas pelo </t>
    </r>
    <r>
      <rPr>
        <b/>
        <sz val="12"/>
        <color theme="1"/>
        <rFont val="Arial"/>
        <family val="2"/>
      </rPr>
      <t>MUNICÍPIO</t>
    </r>
  </si>
  <si>
    <t>MUNICÍPIO</t>
  </si>
  <si>
    <r>
      <t xml:space="preserve">A logomarca do município deve ser inserida na primeira célula de todas as páginas conforme indicado pelo texto </t>
    </r>
    <r>
      <rPr>
        <b/>
        <sz val="12"/>
        <color theme="1"/>
        <rFont val="Arial"/>
        <family val="2"/>
      </rPr>
      <t>"Logo Município"</t>
    </r>
  </si>
  <si>
    <t>Cargo</t>
  </si>
  <si>
    <t>Aprovamos, para os devidos fins, este Plano de Trabalho por encontrar-se em conformidade com as diretrizes do Projeto de Pavimentação Poliédrica de Estradas Rurais com Pedras Irregulares, estando apto para sua efetivação via convênio.</t>
  </si>
  <si>
    <t>1.1</t>
  </si>
  <si>
    <t>1.2</t>
  </si>
  <si>
    <t>1.4</t>
  </si>
  <si>
    <t>1.3</t>
  </si>
  <si>
    <t>2.1</t>
  </si>
  <si>
    <t>2.2</t>
  </si>
  <si>
    <t>2.3</t>
  </si>
  <si>
    <r>
      <t xml:space="preserve">Caso a </t>
    </r>
    <r>
      <rPr>
        <b/>
        <sz val="12"/>
        <color theme="1"/>
        <rFont val="Arial"/>
        <family val="2"/>
      </rPr>
      <t>largura de alguma coluna</t>
    </r>
    <r>
      <rPr>
        <sz val="12"/>
        <color theme="1"/>
        <rFont val="Arial"/>
        <family val="2"/>
      </rPr>
      <t xml:space="preserve"> precise ser modificada, para impressão não cortar a página, clicar em Exibir &gt; </t>
    </r>
    <r>
      <rPr>
        <b/>
        <sz val="12"/>
        <color theme="1"/>
        <rFont val="Arial"/>
        <family val="2"/>
      </rPr>
      <t>Vizualização da Quebra de Página: arrastar a linha de quebra para contemplar toda a tabela. Depois Exibir &gt; Normal, para voltar à visualização de planilha.</t>
    </r>
  </si>
  <si>
    <r>
      <t xml:space="preserve">Com o documento físico em mãos, após assinado, este será escaneado e salvo no formato </t>
    </r>
    <r>
      <rPr>
        <b/>
        <sz val="12"/>
        <color theme="1"/>
        <rFont val="Arial"/>
        <family val="2"/>
      </rPr>
      <t xml:space="preserve">pdf. </t>
    </r>
    <r>
      <rPr>
        <sz val="12"/>
        <color theme="1"/>
        <rFont val="Arial"/>
        <family val="2"/>
      </rPr>
      <t>Então pode ser inserido normalmente no e-protocolo.</t>
    </r>
  </si>
  <si>
    <r>
      <t xml:space="preserve">Também deverá ser inserido no e-protocolo outra versão do </t>
    </r>
    <r>
      <rPr>
        <b/>
        <sz val="12"/>
        <color theme="1"/>
        <rFont val="Arial"/>
        <family val="2"/>
      </rPr>
      <t>Plano de Trabalho no formato excel,</t>
    </r>
    <r>
      <rPr>
        <sz val="12"/>
        <color theme="1"/>
        <rFont val="Arial"/>
        <family val="2"/>
      </rPr>
      <t xml:space="preserve"> como anexo. 
A opção de inserir anexos está localizada logo antes da etapa de encaminhamento conforme exposto na imagem abaixo.</t>
    </r>
  </si>
  <si>
    <t>Quantidade de parcelas:</t>
  </si>
  <si>
    <t>Valor da Parcela</t>
  </si>
  <si>
    <t>Custo (R$)</t>
  </si>
  <si>
    <t>2.1. Período de Vigência</t>
  </si>
  <si>
    <t>2.2. Quadro Resumo (Total das Estradas Rurais/trechos indicados nos RTV’s)</t>
  </si>
  <si>
    <t>2.3. Operações a serem executadas nos trechos ( R$ DER/PR)</t>
  </si>
  <si>
    <t>Descrição</t>
  </si>
  <si>
    <t>Unit./km</t>
  </si>
  <si>
    <t>Unit./m²</t>
  </si>
  <si>
    <t>Extensão (m)</t>
  </si>
  <si>
    <t>Serviços (R$)</t>
  </si>
  <si>
    <t>(R$)</t>
  </si>
  <si>
    <t>Dinheiro (R$)</t>
  </si>
  <si>
    <t>3 . ÍNDICE DE PASTAS DA PLANILHA</t>
  </si>
  <si>
    <t>Orientações</t>
  </si>
  <si>
    <t>1. Dados Cadastrais do Município</t>
  </si>
  <si>
    <t>2. Identificação do Objeto</t>
  </si>
  <si>
    <t>3. Justificativa</t>
  </si>
  <si>
    <t>4. Beneficiários</t>
  </si>
  <si>
    <t>5. Definição e detalhamento das metas</t>
  </si>
  <si>
    <t>6. Etapas de execução</t>
  </si>
  <si>
    <t>7. Plano de Aplicação dos Recursos Financeiros</t>
  </si>
  <si>
    <t>8. Previsão de início e fim da execução do objeto</t>
  </si>
  <si>
    <t>9. Cronograma de desenbolso</t>
  </si>
  <si>
    <t>10. Declaração do Responsável Técnico pela Elaboração do Plano de Trabalho</t>
  </si>
  <si>
    <t>11.  Declaração do Município</t>
  </si>
  <si>
    <t>13. Manifestação do DEAGRO</t>
  </si>
  <si>
    <t>14. Aprovação pela SEAB</t>
  </si>
  <si>
    <t>12. Parecer Técnico do Gestor do Convênio pela SEAB (Chefe do NR)</t>
  </si>
  <si>
    <t>Conteúdo</t>
  </si>
  <si>
    <r>
      <t xml:space="preserve">2 . ORIENTAÇÕES PARA INCLUSÃO DO PLANO DE TRABALHO NO </t>
    </r>
    <r>
      <rPr>
        <b/>
        <sz val="14"/>
        <color theme="1"/>
        <rFont val="Arial"/>
        <family val="2"/>
      </rPr>
      <t>E-PROTOCOLO</t>
    </r>
  </si>
  <si>
    <t>Plan</t>
  </si>
  <si>
    <t>TOTAL/M</t>
  </si>
  <si>
    <t>Parcelas (R$)</t>
  </si>
  <si>
    <t>Número de Parcelas</t>
  </si>
  <si>
    <t>Larg. Cordão (m)</t>
  </si>
  <si>
    <t>Largura total (m)</t>
  </si>
  <si>
    <t>Área calçamento (m²)</t>
  </si>
  <si>
    <t>Área a ser pavimentada total (m²)</t>
  </si>
  <si>
    <t>EM SERVIÇO (R$)</t>
  </si>
  <si>
    <t>FINANCEIRA (R$)</t>
  </si>
  <si>
    <t>1.5</t>
  </si>
  <si>
    <r>
      <t xml:space="preserve">O valor de contrapartida municipal </t>
    </r>
    <r>
      <rPr>
        <b/>
        <sz val="12"/>
        <color theme="1"/>
        <rFont val="Arial"/>
        <family val="2"/>
      </rPr>
      <t>não deve ser menos de 5% do valor total</t>
    </r>
    <r>
      <rPr>
        <sz val="12"/>
        <color theme="1"/>
        <rFont val="Arial"/>
        <family val="2"/>
      </rPr>
      <t xml:space="preserve">. 
</t>
    </r>
    <r>
      <rPr>
        <sz val="12"/>
        <color theme="1"/>
        <rFont val="Arial"/>
        <family val="2"/>
      </rPr>
      <t xml:space="preserve">Na </t>
    </r>
    <r>
      <rPr>
        <b/>
        <sz val="12"/>
        <color theme="1"/>
        <rFont val="Arial"/>
        <family val="2"/>
      </rPr>
      <t>Plan 4</t>
    </r>
    <r>
      <rPr>
        <sz val="12"/>
        <color theme="1"/>
        <rFont val="Arial"/>
        <family val="2"/>
      </rPr>
      <t>, após inserido o valor desta, a porcentagem ficará vermelha se este estiver abaixo de 5%, devendo a mesma ser corrigida até atingir a porcentagem mínima.</t>
    </r>
  </si>
  <si>
    <t>FINANCEIRA R$</t>
  </si>
  <si>
    <t>R$</t>
  </si>
  <si>
    <t>CONTRAPARTIDA (MUNICÍPIO)</t>
  </si>
  <si>
    <t>FÍSICA/SERVIÇOS</t>
  </si>
  <si>
    <t>Natureza de despesa</t>
  </si>
  <si>
    <t>2.2. Quadro Resumo (Total das Estradas Rurais/trechos indicados nos RTV’s*)</t>
  </si>
  <si>
    <t>*Relatório Técnico de Vistoria (01 por trecho/estrada rural)</t>
  </si>
  <si>
    <t>2.3. Operações a serem executadas nos trechos ( * Obrigatoriamente usar como referência: Tabelas de custos SEIL/DER/PR)</t>
  </si>
  <si>
    <r>
      <t xml:space="preserve">Para </t>
    </r>
    <r>
      <rPr>
        <b/>
        <sz val="12"/>
        <color theme="1"/>
        <rFont val="Arial"/>
        <family val="2"/>
      </rPr>
      <t>assinatura,</t>
    </r>
    <r>
      <rPr>
        <sz val="12"/>
        <color theme="1"/>
        <rFont val="Arial"/>
        <family val="2"/>
      </rPr>
      <t xml:space="preserve"> há duas opções:
</t>
    </r>
    <r>
      <rPr>
        <b/>
        <sz val="12"/>
        <color theme="1"/>
        <rFont val="Arial"/>
        <family val="2"/>
      </rPr>
      <t>a)</t>
    </r>
    <r>
      <rPr>
        <sz val="12"/>
        <color theme="1"/>
        <rFont val="Arial"/>
        <family val="2"/>
      </rPr>
      <t xml:space="preserve"> Preferencialmente, salvar o documento em .pdf (selecionar todas as pastas da planilha antes de converter para que todas sejam incluídas no documento). Inserir no e-protocolo e assinar eletronicamente;</t>
    </r>
    <r>
      <rPr>
        <b/>
        <sz val="12"/>
        <color theme="1"/>
        <rFont val="Arial"/>
        <family val="2"/>
      </rPr>
      <t xml:space="preserve">
b)</t>
    </r>
    <r>
      <rPr>
        <sz val="12"/>
        <color theme="1"/>
        <rFont val="Arial"/>
        <family val="2"/>
      </rPr>
      <t xml:space="preserve"> Ou o documento pode ser impresso englobando todas as pastas do excel. Acessar:
Arquivo&gt; Imprimir&gt; Configurações&gt; Imprimir Toda a Pasta de Trabalho.
Com o documento físico em mãos, após assinado, este será escaneado e salvo no formato pdf. Então pode ser inserido normalmente no e-protocolo.</t>
    </r>
  </si>
  <si>
    <t>PR</t>
  </si>
  <si>
    <t>4.4.90.51.00</t>
  </si>
  <si>
    <t>PREFEITO MUNICIPAL</t>
  </si>
  <si>
    <t>Trecho 01 -1.001,00 a 2.000,00 m</t>
  </si>
  <si>
    <t>Trecho 01 – 2.001,00 a 3.000,00 m</t>
  </si>
  <si>
    <t>E-mail:</t>
  </si>
  <si>
    <t>PROGRAMA ESTRADAS DA INTEGRAÇÃO                                   PROJETO DE PAVIMENTAÇÃO DE ESTRADAS
 RURAIS MUNICIPAIS</t>
  </si>
  <si>
    <t>PROGRAMA ESTRADAS DA INTEGRAÇÃO  PROJETO DE PAVIMENTAÇÃO DE ESTRADAS
 RURAIS MUNICIPAIS</t>
  </si>
  <si>
    <t>ENGENHEIRO (a) CIVIL</t>
  </si>
  <si>
    <t>Curitiba,  __ /__ /2021</t>
  </si>
  <si>
    <t>FUSO</t>
  </si>
  <si>
    <t>Coordenadas UTM - SAD-69</t>
  </si>
  <si>
    <t>Larg. Calçamento (m)</t>
  </si>
  <si>
    <t>Obs.: Apresentar memoria de calculos do TRANSPORTE, BDI e contrapartida fisica/serviços.</t>
  </si>
  <si>
    <t>ITAPEJARA D´OESTE -PR</t>
  </si>
  <si>
    <t>76.995.430/0001-52</t>
  </si>
  <si>
    <t>Av. Manoel Ribas, 620 - Centro</t>
  </si>
  <si>
    <t>85.580-000</t>
  </si>
  <si>
    <t>(46) 3526-8300</t>
  </si>
  <si>
    <t>Brasil</t>
  </si>
  <si>
    <t>2169-5</t>
  </si>
  <si>
    <t>22.894-X</t>
  </si>
  <si>
    <t>VILMAR SCHMOLLER</t>
  </si>
  <si>
    <t>786.910.449-34</t>
  </si>
  <si>
    <t>SSP/PR</t>
  </si>
  <si>
    <t>Rua Duque de Caxias, 247, Centro - Itapejara D´Oeste -PR</t>
  </si>
  <si>
    <t>075 - Estrada Palmeirinha a Santa Barabra</t>
  </si>
  <si>
    <t>7130752,24S/ 316760,21W</t>
  </si>
  <si>
    <t>7128744,04S/314357,61W</t>
  </si>
  <si>
    <t>22 J</t>
  </si>
  <si>
    <t>Escavação, Carga e Transporte mat.Jazida (Colchão e Enchimento)</t>
  </si>
  <si>
    <t>m3</t>
  </si>
  <si>
    <t xml:space="preserve"> O município de Itapejara D’Oeste, apresenta uma malha viária total de 350,00 Km, sendo 46,00 Km de rodovias estaduais asfaltadas, 65,00 Km de estradas revestidas com pedras irregulares (calçamento) e 230,00 km de estradas com revestimento primário (cascalho).
Como o relevo predominante no município é médio inclinado a inclinado, o traçado da maioria das estradas, necessita transpor estas inclinações, sendo que em determinadas partes dos trechos encontra-se declividades elevadas, tornando-se estes locais pontos críticos para a trafegabilidade, principalmente em dias chuvosos.
Como existem, no município, muitas propriedades rurais que atuam na avicultura de corte e bovinocultura de leite, bem como as escolas do interior foram fechadas e o transporte dos alunos ocorre diariamente até a sede do município, o  uso da maioria dos trechos de estradas rurais, dá-se com elevada frequência independente das condições climáticas, sendo que no caso do transporte de leite, e o  transporte escolar a frequência é diária.
Diante  deste elevado fluxo de veículos diariamente, mesmo estando os trechos revestidos com cascalho, nos pontos de  declives acentuados ( pontos críticos), ocorre desgaste natural do revestimento, gerando destruição parcial do leito e dificultando o deslocamento dos veículos  em geral, inclusive com riscos de acidentes, exigindo com isso que o município de manutenção com maior frequência.
Como a economia do município é essencialmente agropecuária, torna-se de suma importância  que as estradas rurais, estejam sempre em boas condições de trafegabilidade, sendo inclusive uma preocupação constante do Poder Público Municipal.
 Convém ressaltar que esta manutenção periódica com revestimento primário (cascalho), nos trechos de maior fluxo de veículos e nos pontos críticos ( declividades elevadas), geram altos custos aos municípios, se comparado ao revestimento com pedras irregulares, devido a sua durabilidade.
                                                                                                                      Tendo em vista que o trecho está parcialmente danificado, devido ao tráfego e chuvas intensas, com isso faz-se necessária a pavimentação, afim de melhorar o tráfego de veículos, evitar prejuízos materiais ocasionado em veículos, proporcionar melhores condições de acesso aos usuários, ao transporte escolar, possibilitar um melhor escoamento da produção agrícolas do interior às cerealistas localizadas na cidade e principalmente mais segurança e comodidade a todos os usuários que utilizarem as estradas objeto do presente projeto.               
                                                                                                                         Diante disto é que estamos buscando a realização do revestimento com Pavimentação Poliédrica, pois estaremos solucionando  tais problemas e permitindo o trafego com segurança em qualquer condição climática.
O trecho previsto no referido Plano de Trabalho, é um  trecho que irá atender  um número significativo de produtores rurais familiares, trecho este que é utilizado pelo transporte escolar diariamente, que apresenta elevada produção de grãos e que apresenta  em sua maioria  declives elevados,  apresentando pontos críticos  de trafegabilidade. 
</t>
  </si>
  <si>
    <t>Aquisição de serviços para Pavimentação e Serviços Complementares</t>
  </si>
  <si>
    <t>Trecho 01 – 3.001,00 a 3.500,00 m</t>
  </si>
  <si>
    <t xml:space="preserve">Comunidades Palmeirinha </t>
  </si>
  <si>
    <t>Santa Barbara</t>
  </si>
  <si>
    <t>Conta Poupança:</t>
  </si>
  <si>
    <t xml:space="preserve">metros </t>
  </si>
  <si>
    <t>Placa de sinalização c/pelicula refletiva(1,5x3m)x2</t>
  </si>
  <si>
    <t>Total Agricultores</t>
  </si>
  <si>
    <r>
      <t xml:space="preserve">Promover a pavimentação do(s) trecho(s) da(s) estrada(s) rural (is) em consonância com as diretrizes do </t>
    </r>
    <r>
      <rPr>
        <b/>
        <sz val="12"/>
        <rFont val="Arial"/>
        <family val="2"/>
      </rPr>
      <t>PROJETO DE PAVIMENTAÇÃO POLIÉDRICA DE ESTRADAS RURAIS COM PEDRAS IRREGULARES</t>
    </r>
    <r>
      <rPr>
        <sz val="12"/>
        <rFont val="Arial"/>
        <family val="2"/>
      </rPr>
      <t>, num total de:</t>
    </r>
  </si>
  <si>
    <r>
      <t xml:space="preserve">3.1. Início da vigência: </t>
    </r>
    <r>
      <rPr>
        <i/>
        <sz val="12"/>
        <rFont val="Arial"/>
        <family val="2"/>
      </rPr>
      <t>após a publicação no DIOE</t>
    </r>
  </si>
  <si>
    <r>
      <t xml:space="preserve">3.2. Término da vigência: </t>
    </r>
    <r>
      <rPr>
        <i/>
        <sz val="12"/>
        <rFont val="Arial"/>
        <family val="2"/>
      </rPr>
      <t>número de meses após a publicação no DIOE</t>
    </r>
  </si>
  <si>
    <t xml:space="preserve"> 24 /06 /2021</t>
  </si>
  <si>
    <t>LEUNIRA VIGANÓ TESSER</t>
  </si>
  <si>
    <t>CHEFE DO NÚCLEO REG. SEAB/PATO BRANCO</t>
  </si>
  <si>
    <t>PATO BRANCO</t>
  </si>
  <si>
    <t>500.732.579-15</t>
  </si>
  <si>
    <t>A partir da publicação no DIOE</t>
  </si>
  <si>
    <r>
      <rPr>
        <b/>
        <sz val="12"/>
        <color rgb="FF000000"/>
        <rFont val="Arial"/>
        <family val="2"/>
      </rPr>
      <t xml:space="preserve">XX </t>
    </r>
    <r>
      <rPr>
        <sz val="12"/>
        <color rgb="FF000000"/>
        <rFont val="Arial"/>
        <family val="2"/>
      </rPr>
      <t>meses após a publicação</t>
    </r>
  </si>
  <si>
    <r>
      <rPr>
        <b/>
        <sz val="12"/>
        <color rgb="FF000000"/>
        <rFont val="Arial"/>
        <family val="2"/>
      </rPr>
      <t>XX</t>
    </r>
    <r>
      <rPr>
        <sz val="12"/>
        <color rgb="FF000000"/>
        <rFont val="Arial"/>
        <family val="2"/>
      </rPr>
      <t xml:space="preserve"> meses após a publicação</t>
    </r>
  </si>
  <si>
    <r>
      <rPr>
        <b/>
        <sz val="12"/>
        <color rgb="FF000000"/>
        <rFont val="Arial"/>
        <family val="2"/>
      </rPr>
      <t xml:space="preserve"> XX</t>
    </r>
    <r>
      <rPr>
        <sz val="12"/>
        <color rgb="FF000000"/>
        <rFont val="Arial"/>
        <family val="2"/>
      </rPr>
      <t xml:space="preserve"> meses após a publicação</t>
    </r>
  </si>
  <si>
    <r>
      <rPr>
        <b/>
        <sz val="12"/>
        <color rgb="FF000000"/>
        <rFont val="Arial"/>
        <family val="2"/>
      </rPr>
      <t xml:space="preserve"> XX </t>
    </r>
    <r>
      <rPr>
        <sz val="12"/>
        <color rgb="FF000000"/>
        <rFont val="Arial"/>
        <family val="2"/>
      </rPr>
      <t>meses após a publicação</t>
    </r>
  </si>
  <si>
    <r>
      <rPr>
        <b/>
        <sz val="12"/>
        <color rgb="FF000000"/>
        <rFont val="Arial"/>
        <family val="2"/>
      </rPr>
      <t xml:space="preserve">01 </t>
    </r>
    <r>
      <rPr>
        <sz val="12"/>
        <color rgb="FF000000"/>
        <rFont val="Arial"/>
        <family val="2"/>
      </rPr>
      <t>meses após a publicação</t>
    </r>
  </si>
  <si>
    <r>
      <rPr>
        <b/>
        <sz val="12"/>
        <color rgb="FF000000"/>
        <rFont val="Arial"/>
        <family val="2"/>
      </rPr>
      <t>02</t>
    </r>
    <r>
      <rPr>
        <sz val="12"/>
        <color rgb="FF000000"/>
        <rFont val="Arial"/>
        <family val="2"/>
      </rPr>
      <t xml:space="preserve"> meses após a publicação</t>
    </r>
  </si>
  <si>
    <r>
      <rPr>
        <b/>
        <sz val="12"/>
        <color rgb="FF000000"/>
        <rFont val="Arial"/>
        <family val="2"/>
      </rPr>
      <t xml:space="preserve">02 </t>
    </r>
    <r>
      <rPr>
        <sz val="12"/>
        <color rgb="FF000000"/>
        <rFont val="Arial"/>
        <family val="2"/>
      </rPr>
      <t>meses após a publicação</t>
    </r>
  </si>
  <si>
    <r>
      <rPr>
        <b/>
        <sz val="12"/>
        <color rgb="FF000000"/>
        <rFont val="Arial"/>
        <family val="2"/>
      </rPr>
      <t xml:space="preserve">24 </t>
    </r>
    <r>
      <rPr>
        <sz val="12"/>
        <color rgb="FF000000"/>
        <rFont val="Arial"/>
        <family val="2"/>
      </rPr>
      <t>meses após a publicação</t>
    </r>
  </si>
  <si>
    <t>Prazo</t>
  </si>
  <si>
    <t>03 meses</t>
  </si>
  <si>
    <t>06 meses</t>
  </si>
  <si>
    <t>09 meses</t>
  </si>
  <si>
    <t>12 meses</t>
  </si>
  <si>
    <t>15 meses</t>
  </si>
  <si>
    <t>18 meses</t>
  </si>
  <si>
    <t>21 meses</t>
  </si>
  <si>
    <t>m³</t>
  </si>
  <si>
    <t>LEANDRO HENRIQUE MAAS SANTOS</t>
  </si>
  <si>
    <t>CREA PR 170817/D</t>
  </si>
  <si>
    <t>Parcelas (R$) – 2023/2024/2025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</si>
</sst>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R$&quot;#,##0.00;\-&quot;R$&quot;#,##0.00"/>
    <numFmt numFmtId="165" formatCode="_-* #,##0.00_-;\-* #,##0.00_-;_-* &quot;-&quot;??_-;_-@_-"/>
    <numFmt numFmtId="166" formatCode="_-&quot;R$&quot;\ * #,##0.00_-;\-&quot;R$&quot;\ * #,##0.00_-;_-&quot;R$&quot;\ * &quot;-&quot;??_-;_-@_-"/>
    <numFmt numFmtId="167" formatCode="&quot;R$&quot;\ #,##0.00"/>
    <numFmt numFmtId="168" formatCode="_-* #,##0_-;\-* #,##0_-;_-* &quot;-&quot;??_-;_-@_-"/>
    <numFmt numFmtId="169" formatCode="#,##0.00_ ;\-#,##0.00\ "/>
    <numFmt numFmtId="170" formatCode="0.000%"/>
    <numFmt numFmtId="171" formatCode="0.0000"/>
    <numFmt numFmtId="172" formatCode="&quot;R$&quot;#,##0.00"/>
    <numFmt numFmtId="173" formatCode="_-&quot;R$&quot;\ * #,##0.00_-;\-&quot;R$&quot;\ * #,##0.00_-;_-&quot;R$&quot;\ * &quot;-&quot;??_-;_-@"/>
  </numFmts>
  <fonts count="3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b/>
      <sz val="12"/>
      <color theme="4"/>
      <name val="Arial"/>
      <family val="2"/>
    </font>
    <font>
      <sz val="11"/>
      <color theme="1"/>
      <name val="Arial"/>
      <family val="2"/>
    </font>
    <font>
      <b/>
      <sz val="14"/>
      <color theme="1"/>
      <name val="Arial"/>
      <family val="2"/>
    </font>
    <font>
      <b/>
      <sz val="16"/>
      <color theme="1"/>
      <name val="Arial"/>
      <family val="2"/>
    </font>
    <font>
      <b/>
      <sz val="13"/>
      <color theme="1"/>
      <name val="Arial"/>
      <family val="2"/>
    </font>
    <font>
      <sz val="14"/>
      <color theme="1"/>
      <name val="Arial"/>
      <family val="2"/>
    </font>
    <font>
      <sz val="11"/>
      <name val="Calibri"/>
      <family val="2"/>
      <scheme val="minor"/>
    </font>
    <font>
      <b/>
      <sz val="12"/>
      <name val="Arial"/>
      <family val="2"/>
    </font>
    <font>
      <sz val="12"/>
      <name val="Arial"/>
      <family val="2"/>
    </font>
    <font>
      <i/>
      <sz val="12"/>
      <name val="Arial"/>
      <family val="2"/>
    </font>
    <font>
      <b/>
      <sz val="13"/>
      <name val="Arial"/>
      <family val="2"/>
    </font>
    <font>
      <b/>
      <sz val="10"/>
      <name val="Arial"/>
      <family val="2"/>
    </font>
    <font>
      <sz val="10"/>
      <name val="Arial"/>
      <family val="2"/>
    </font>
    <font>
      <b/>
      <sz val="11"/>
      <name val="Calibri"/>
      <family val="2"/>
      <scheme val="minor"/>
    </font>
    <font>
      <b/>
      <sz val="12"/>
      <color rgb="FF000000"/>
      <name val="Arial"/>
      <family val="2"/>
    </font>
    <font>
      <sz val="11"/>
      <name val="Calibri"/>
      <family val="2"/>
    </font>
    <font>
      <sz val="12"/>
      <color rgb="FF000000"/>
      <name val="Arial"/>
      <family val="2"/>
    </font>
    <font>
      <sz val="10"/>
      <color rgb="FF000000"/>
      <name val="Arial"/>
      <family val="2"/>
    </font>
    <font>
      <b/>
      <sz val="10"/>
      <color rgb="FF000000"/>
      <name val="Arial"/>
      <family val="2"/>
    </font>
    <font>
      <b/>
      <sz val="10"/>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9999"/>
        <bgColor indexed="64"/>
      </patternFill>
    </fill>
    <fill>
      <patternFill patternType="solid">
        <fgColor rgb="FFE7E6E6"/>
        <bgColor rgb="FFE7E6E6"/>
      </patternFill>
    </fill>
    <fill>
      <patternFill patternType="solid">
        <fgColor rgb="FFDEEAF6"/>
        <bgColor rgb="FFDEEAF6"/>
      </patternFill>
    </fill>
    <fill>
      <patternFill patternType="solid">
        <fgColor rgb="FFD9E2F3"/>
        <bgColor rgb="FFD9E2F3"/>
      </patternFill>
    </fill>
    <fill>
      <patternFill patternType="solid">
        <fgColor rgb="FFE2EFD9"/>
        <bgColor rgb="FFE2EFD9"/>
      </patternFill>
    </fill>
  </fills>
  <borders count="9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s>
  <cellStyleXfs count="4">
    <xf numFmtId="0" fontId="0" fillId="0" borderId="0"/>
    <xf numFmtId="166"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cellStyleXfs>
  <cellXfs count="507">
    <xf numFmtId="0" fontId="0" fillId="0" borderId="0" xfId="0"/>
    <xf numFmtId="0" fontId="11" fillId="0" borderId="0" xfId="0" applyFont="1"/>
    <xf numFmtId="0" fontId="11" fillId="0" borderId="0" xfId="0" applyFont="1" applyAlignment="1">
      <alignment wrapText="1"/>
    </xf>
    <xf numFmtId="0" fontId="12" fillId="0" borderId="0" xfId="0" applyFont="1" applyAlignment="1">
      <alignment vertical="center" wrapText="1"/>
    </xf>
    <xf numFmtId="0" fontId="12" fillId="2" borderId="0" xfId="0" applyFont="1" applyFill="1"/>
    <xf numFmtId="0" fontId="10" fillId="2" borderId="0" xfId="0" applyFont="1" applyFill="1"/>
    <xf numFmtId="0" fontId="0" fillId="0" borderId="0" xfId="0" applyAlignment="1">
      <alignment wrapText="1"/>
    </xf>
    <xf numFmtId="0" fontId="11" fillId="4" borderId="2" xfId="0" applyFont="1" applyFill="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right" vertical="center" wrapText="1"/>
    </xf>
    <xf numFmtId="168" fontId="12" fillId="0" borderId="0" xfId="3" applyNumberFormat="1" applyFont="1" applyAlignment="1">
      <alignment vertical="center" wrapText="1"/>
    </xf>
    <xf numFmtId="168" fontId="11" fillId="0" borderId="0" xfId="3" applyNumberFormat="1" applyFont="1"/>
    <xf numFmtId="168" fontId="0" fillId="0" borderId="0" xfId="3" applyNumberFormat="1" applyFont="1"/>
    <xf numFmtId="0" fontId="11" fillId="0" borderId="2" xfId="0" applyFont="1" applyBorder="1"/>
    <xf numFmtId="0" fontId="0" fillId="0" borderId="46" xfId="0" applyBorder="1"/>
    <xf numFmtId="0" fontId="0" fillId="0" borderId="39" xfId="0" applyBorder="1"/>
    <xf numFmtId="0" fontId="11" fillId="0" borderId="39" xfId="0" applyFont="1" applyBorder="1"/>
    <xf numFmtId="0" fontId="0" fillId="0" borderId="40" xfId="0" applyBorder="1"/>
    <xf numFmtId="0" fontId="0" fillId="0" borderId="44" xfId="0" applyBorder="1"/>
    <xf numFmtId="0" fontId="11" fillId="0" borderId="12" xfId="0" applyFont="1" applyBorder="1"/>
    <xf numFmtId="0" fontId="11" fillId="0" borderId="7" xfId="0" applyFont="1" applyBorder="1"/>
    <xf numFmtId="0" fontId="11" fillId="0" borderId="10" xfId="0" applyFont="1" applyBorder="1"/>
    <xf numFmtId="0" fontId="11" fillId="0" borderId="4" xfId="0" applyFont="1" applyBorder="1"/>
    <xf numFmtId="0" fontId="8" fillId="0" borderId="12" xfId="0" applyFont="1" applyBorder="1"/>
    <xf numFmtId="0" fontId="11" fillId="0" borderId="42" xfId="0" applyFont="1" applyBorder="1"/>
    <xf numFmtId="0" fontId="0" fillId="0" borderId="42" xfId="0" applyBorder="1"/>
    <xf numFmtId="0" fontId="11" fillId="4" borderId="12" xfId="0" applyFont="1" applyFill="1" applyBorder="1" applyAlignment="1">
      <alignment horizontal="center" vertical="center"/>
    </xf>
    <xf numFmtId="0" fontId="11" fillId="4" borderId="4" xfId="0" applyFont="1" applyFill="1" applyBorder="1" applyAlignment="1">
      <alignment horizontal="center" vertical="center"/>
    </xf>
    <xf numFmtId="3" fontId="0" fillId="0" borderId="0" xfId="0" applyNumberFormat="1" applyAlignment="1">
      <alignment horizontal="center"/>
    </xf>
    <xf numFmtId="3" fontId="10" fillId="2" borderId="0" xfId="0" applyNumberFormat="1" applyFont="1" applyFill="1" applyAlignment="1">
      <alignment horizontal="center"/>
    </xf>
    <xf numFmtId="3" fontId="12" fillId="2" borderId="0" xfId="0" applyNumberFormat="1" applyFont="1" applyFill="1" applyAlignment="1">
      <alignment horizontal="center"/>
    </xf>
    <xf numFmtId="3" fontId="11" fillId="0" borderId="0" xfId="0" applyNumberFormat="1" applyFont="1" applyAlignment="1">
      <alignment horizontal="center"/>
    </xf>
    <xf numFmtId="3" fontId="12" fillId="0" borderId="6" xfId="0" applyNumberFormat="1" applyFont="1" applyBorder="1" applyAlignment="1">
      <alignment horizontal="center" vertical="center" wrapText="1"/>
    </xf>
    <xf numFmtId="3" fontId="11" fillId="4" borderId="13" xfId="0" applyNumberFormat="1" applyFont="1" applyFill="1" applyBorder="1" applyAlignment="1">
      <alignment horizontal="center"/>
    </xf>
    <xf numFmtId="3" fontId="11" fillId="4" borderId="26" xfId="0" applyNumberFormat="1" applyFont="1" applyFill="1" applyBorder="1" applyAlignment="1">
      <alignment horizontal="center"/>
    </xf>
    <xf numFmtId="3" fontId="11" fillId="0" borderId="6" xfId="0" applyNumberFormat="1" applyFont="1" applyBorder="1" applyAlignment="1">
      <alignment horizontal="center"/>
    </xf>
    <xf numFmtId="3" fontId="11" fillId="5" borderId="9" xfId="0" applyNumberFormat="1" applyFont="1" applyFill="1" applyBorder="1" applyAlignment="1">
      <alignment horizontal="center"/>
    </xf>
    <xf numFmtId="4" fontId="5" fillId="0" borderId="8" xfId="0" applyNumberFormat="1" applyFont="1" applyBorder="1" applyAlignment="1">
      <alignment horizontal="center" vertical="center"/>
    </xf>
    <xf numFmtId="0" fontId="11" fillId="0" borderId="0" xfId="0" applyFont="1" applyAlignment="1">
      <alignment horizontal="justify" vertical="center"/>
    </xf>
    <xf numFmtId="0" fontId="19" fillId="0" borderId="2" xfId="0" applyFont="1" applyBorder="1" applyAlignment="1">
      <alignment horizontal="justify" vertical="center" wrapText="1"/>
    </xf>
    <xf numFmtId="0" fontId="20" fillId="0" borderId="0" xfId="0" applyFont="1"/>
    <xf numFmtId="0" fontId="17" fillId="3" borderId="12" xfId="0" applyFont="1" applyFill="1" applyBorder="1" applyAlignment="1">
      <alignment horizontal="center" vertical="center"/>
    </xf>
    <xf numFmtId="0" fontId="12" fillId="3" borderId="52" xfId="0" applyFont="1" applyFill="1" applyBorder="1" applyAlignment="1">
      <alignment horizontal="center" vertical="center" wrapText="1"/>
    </xf>
    <xf numFmtId="0" fontId="11" fillId="0" borderId="0" xfId="0" applyFont="1" applyAlignment="1">
      <alignment horizontal="left" wrapText="1"/>
    </xf>
    <xf numFmtId="0" fontId="17" fillId="3" borderId="2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center"/>
    </xf>
    <xf numFmtId="9" fontId="19" fillId="5" borderId="7" xfId="2" applyFont="1" applyFill="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170" fontId="19" fillId="5" borderId="7" xfId="2" applyNumberFormat="1" applyFont="1" applyFill="1" applyBorder="1" applyAlignment="1">
      <alignment horizontal="center" vertical="center"/>
    </xf>
    <xf numFmtId="0" fontId="11" fillId="0" borderId="0" xfId="0" applyFont="1" applyAlignment="1">
      <alignment horizontal="center" wrapText="1"/>
    </xf>
    <xf numFmtId="0" fontId="19" fillId="0" borderId="5" xfId="0" applyFont="1" applyBorder="1" applyAlignment="1">
      <alignment horizontal="left" vertical="center" wrapText="1"/>
    </xf>
    <xf numFmtId="0" fontId="19" fillId="0" borderId="2" xfId="0" applyFont="1" applyBorder="1" applyAlignment="1">
      <alignment horizontal="left" vertical="center" wrapText="1"/>
    </xf>
    <xf numFmtId="4" fontId="11" fillId="0" borderId="0" xfId="0" applyNumberFormat="1" applyFont="1" applyAlignment="1">
      <alignment horizontal="right"/>
    </xf>
    <xf numFmtId="4" fontId="19" fillId="4" borderId="5" xfId="0" applyNumberFormat="1" applyFont="1" applyFill="1" applyBorder="1" applyAlignment="1">
      <alignment horizontal="right" vertical="center"/>
    </xf>
    <xf numFmtId="4" fontId="19" fillId="4" borderId="2" xfId="0" applyNumberFormat="1" applyFont="1" applyFill="1" applyBorder="1" applyAlignment="1">
      <alignment horizontal="right" vertical="center"/>
    </xf>
    <xf numFmtId="10" fontId="11" fillId="0" borderId="0" xfId="2" applyNumberFormat="1" applyFont="1" applyAlignment="1">
      <alignment horizontal="right"/>
    </xf>
    <xf numFmtId="10" fontId="19" fillId="4" borderId="5" xfId="2" applyNumberFormat="1" applyFont="1" applyFill="1" applyBorder="1" applyAlignment="1">
      <alignment horizontal="right" vertical="center"/>
    </xf>
    <xf numFmtId="10" fontId="19" fillId="4" borderId="2" xfId="2" applyNumberFormat="1" applyFont="1" applyFill="1" applyBorder="1" applyAlignment="1">
      <alignment horizontal="right" vertical="center"/>
    </xf>
    <xf numFmtId="10" fontId="19" fillId="4" borderId="8" xfId="2" applyNumberFormat="1" applyFont="1" applyFill="1" applyBorder="1" applyAlignment="1">
      <alignment horizontal="right" vertical="center"/>
    </xf>
    <xf numFmtId="10" fontId="17" fillId="5" borderId="47" xfId="2" applyNumberFormat="1" applyFont="1" applyFill="1" applyBorder="1" applyAlignment="1">
      <alignment horizontal="right" vertical="center"/>
    </xf>
    <xf numFmtId="10" fontId="17" fillId="3" borderId="36" xfId="0" applyNumberFormat="1" applyFont="1" applyFill="1" applyBorder="1" applyAlignment="1">
      <alignment horizontal="center" vertical="center"/>
    </xf>
    <xf numFmtId="10" fontId="19" fillId="5" borderId="21" xfId="2" applyNumberFormat="1" applyFont="1" applyFill="1" applyBorder="1" applyAlignment="1">
      <alignment horizontal="center" vertical="center"/>
    </xf>
    <xf numFmtId="10" fontId="11" fillId="0" borderId="0" xfId="2" applyNumberFormat="1" applyFont="1" applyFill="1" applyBorder="1" applyAlignment="1">
      <alignment horizontal="right"/>
    </xf>
    <xf numFmtId="10" fontId="12" fillId="0" borderId="0" xfId="1" applyNumberFormat="1" applyFont="1" applyFill="1" applyBorder="1" applyAlignment="1">
      <alignment horizontal="right" vertical="center"/>
    </xf>
    <xf numFmtId="172" fontId="11" fillId="0" borderId="0" xfId="0" applyNumberFormat="1" applyFont="1" applyAlignment="1">
      <alignment horizontal="right"/>
    </xf>
    <xf numFmtId="172" fontId="17" fillId="3" borderId="2" xfId="0" applyNumberFormat="1" applyFont="1" applyFill="1" applyBorder="1" applyAlignment="1">
      <alignment horizontal="center" vertical="center"/>
    </xf>
    <xf numFmtId="172" fontId="11" fillId="0" borderId="0" xfId="1" applyNumberFormat="1" applyFont="1" applyAlignment="1">
      <alignment horizontal="right"/>
    </xf>
    <xf numFmtId="172" fontId="17" fillId="3" borderId="13" xfId="0" applyNumberFormat="1" applyFont="1" applyFill="1" applyBorder="1" applyAlignment="1">
      <alignment horizontal="center" vertical="center"/>
    </xf>
    <xf numFmtId="172" fontId="11" fillId="0" borderId="0" xfId="1" applyNumberFormat="1" applyFont="1" applyFill="1" applyBorder="1" applyAlignment="1">
      <alignment horizontal="right"/>
    </xf>
    <xf numFmtId="172" fontId="12" fillId="0" borderId="0" xfId="1" applyNumberFormat="1" applyFont="1" applyFill="1" applyBorder="1" applyAlignment="1">
      <alignment horizontal="right" vertical="center"/>
    </xf>
    <xf numFmtId="172" fontId="17" fillId="3" borderId="13" xfId="1" applyNumberFormat="1" applyFont="1" applyFill="1" applyBorder="1" applyAlignment="1">
      <alignment horizontal="center" vertical="center"/>
    </xf>
    <xf numFmtId="172" fontId="12" fillId="0" borderId="0" xfId="1" applyNumberFormat="1" applyFont="1" applyFill="1" applyBorder="1" applyAlignment="1">
      <alignment horizontal="right"/>
    </xf>
    <xf numFmtId="172" fontId="12" fillId="0" borderId="0" xfId="0" applyNumberFormat="1" applyFont="1" applyAlignment="1">
      <alignment horizontal="right" vertical="center" wrapText="1"/>
    </xf>
    <xf numFmtId="172" fontId="17" fillId="0" borderId="0" xfId="1" applyNumberFormat="1" applyFont="1" applyFill="1" applyBorder="1" applyAlignment="1">
      <alignment horizontal="right" vertical="center"/>
    </xf>
    <xf numFmtId="172" fontId="19" fillId="0" borderId="0" xfId="1" applyNumberFormat="1" applyFont="1" applyFill="1" applyBorder="1" applyAlignment="1">
      <alignment horizontal="right" vertical="center"/>
    </xf>
    <xf numFmtId="0" fontId="12" fillId="0" borderId="43" xfId="0" applyFont="1" applyBorder="1" applyAlignment="1">
      <alignment wrapText="1"/>
    </xf>
    <xf numFmtId="0" fontId="12" fillId="0" borderId="47" xfId="0" applyFont="1" applyBorder="1" applyAlignment="1">
      <alignment wrapText="1"/>
    </xf>
    <xf numFmtId="0" fontId="12" fillId="0" borderId="38" xfId="0" applyFont="1" applyBorder="1" applyAlignment="1">
      <alignment wrapText="1"/>
    </xf>
    <xf numFmtId="0" fontId="7" fillId="0" borderId="0" xfId="0" applyFont="1" applyAlignment="1">
      <alignment wrapText="1"/>
    </xf>
    <xf numFmtId="0" fontId="11" fillId="0" borderId="53"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1" fillId="0" borderId="57" xfId="0" applyFont="1" applyBorder="1" applyAlignment="1">
      <alignment horizontal="center" wrapText="1"/>
    </xf>
    <xf numFmtId="0" fontId="11" fillId="0" borderId="58" xfId="0" applyFont="1" applyBorder="1" applyAlignment="1">
      <alignment horizontal="center" wrapText="1"/>
    </xf>
    <xf numFmtId="0" fontId="13" fillId="3" borderId="1" xfId="0" applyFont="1" applyFill="1" applyBorder="1" applyAlignment="1">
      <alignment horizontal="center" vertical="center" wrapText="1"/>
    </xf>
    <xf numFmtId="0" fontId="19"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63" xfId="0" applyFont="1" applyBorder="1" applyAlignment="1">
      <alignment horizontal="center" vertical="center"/>
    </xf>
    <xf numFmtId="0" fontId="19" fillId="0" borderId="48" xfId="0" applyFont="1" applyBorder="1" applyAlignment="1">
      <alignment horizontal="justify" vertical="center" wrapText="1"/>
    </xf>
    <xf numFmtId="0" fontId="19" fillId="0" borderId="48" xfId="0" applyFont="1" applyBorder="1" applyAlignment="1">
      <alignment horizontal="center" vertical="center"/>
    </xf>
    <xf numFmtId="4" fontId="19" fillId="4" borderId="48" xfId="0" applyNumberFormat="1" applyFont="1" applyFill="1" applyBorder="1" applyAlignment="1">
      <alignment horizontal="right" vertical="center"/>
    </xf>
    <xf numFmtId="172" fontId="11" fillId="0" borderId="0" xfId="0" applyNumberFormat="1" applyFont="1" applyAlignment="1">
      <alignment horizontal="left"/>
    </xf>
    <xf numFmtId="4" fontId="11" fillId="0" borderId="0" xfId="0" applyNumberFormat="1" applyFont="1" applyAlignment="1">
      <alignment horizontal="left"/>
    </xf>
    <xf numFmtId="172" fontId="11" fillId="0" borderId="0" xfId="1" applyNumberFormat="1" applyFont="1" applyBorder="1" applyAlignment="1">
      <alignment horizontal="left"/>
    </xf>
    <xf numFmtId="172" fontId="11" fillId="0" borderId="0" xfId="1" applyNumberFormat="1" applyFont="1" applyAlignment="1">
      <alignment horizontal="left"/>
    </xf>
    <xf numFmtId="10" fontId="11" fillId="0" borderId="0" xfId="2" applyNumberFormat="1" applyFont="1" applyAlignment="1">
      <alignment horizontal="left"/>
    </xf>
    <xf numFmtId="166" fontId="19" fillId="4" borderId="5" xfId="1" applyFont="1" applyFill="1" applyBorder="1" applyAlignment="1">
      <alignment horizontal="right" vertical="center"/>
    </xf>
    <xf numFmtId="166" fontId="19" fillId="4" borderId="2" xfId="1" applyFont="1" applyFill="1" applyBorder="1" applyAlignment="1">
      <alignment horizontal="right" vertical="center"/>
    </xf>
    <xf numFmtId="166" fontId="19" fillId="4" borderId="48" xfId="1" applyFont="1" applyFill="1" applyBorder="1" applyAlignment="1">
      <alignment horizontal="right" vertical="center"/>
    </xf>
    <xf numFmtId="166" fontId="19" fillId="4" borderId="3" xfId="1" applyFont="1" applyFill="1" applyBorder="1" applyAlignment="1">
      <alignment horizontal="right" vertical="center"/>
    </xf>
    <xf numFmtId="166" fontId="19" fillId="4" borderId="6" xfId="1" applyFont="1" applyFill="1" applyBorder="1" applyAlignment="1">
      <alignment horizontal="right" vertical="center"/>
    </xf>
    <xf numFmtId="166" fontId="19" fillId="4" borderId="11" xfId="1" applyFont="1" applyFill="1" applyBorder="1" applyAlignment="1">
      <alignment horizontal="right" vertical="center"/>
    </xf>
    <xf numFmtId="166" fontId="19" fillId="4" borderId="17" xfId="1" applyFont="1" applyFill="1" applyBorder="1" applyAlignment="1">
      <alignment horizontal="right" vertical="center"/>
    </xf>
    <xf numFmtId="166" fontId="19" fillId="4" borderId="19" xfId="1" applyFont="1" applyFill="1" applyBorder="1" applyAlignment="1">
      <alignment horizontal="right" vertical="center"/>
    </xf>
    <xf numFmtId="0" fontId="18" fillId="0" borderId="0" xfId="0" applyFont="1" applyAlignment="1">
      <alignment horizontal="left"/>
    </xf>
    <xf numFmtId="166" fontId="19" fillId="5" borderId="20" xfId="1" applyFont="1" applyFill="1" applyBorder="1" applyAlignment="1">
      <alignment vertical="center"/>
    </xf>
    <xf numFmtId="4" fontId="11" fillId="4" borderId="5" xfId="0" applyNumberFormat="1" applyFont="1" applyFill="1" applyBorder="1" applyAlignment="1">
      <alignment horizontal="right" vertical="center"/>
    </xf>
    <xf numFmtId="4" fontId="5" fillId="4" borderId="5" xfId="0" applyNumberFormat="1" applyFont="1" applyFill="1" applyBorder="1" applyAlignment="1">
      <alignment horizontal="right" vertical="center"/>
    </xf>
    <xf numFmtId="4" fontId="11" fillId="5" borderId="5" xfId="0" applyNumberFormat="1" applyFont="1" applyFill="1" applyBorder="1" applyAlignment="1">
      <alignment horizontal="right" vertical="center"/>
    </xf>
    <xf numFmtId="4" fontId="11" fillId="5" borderId="30" xfId="0" applyNumberFormat="1" applyFont="1" applyFill="1" applyBorder="1" applyAlignment="1">
      <alignment horizontal="right" vertical="center"/>
    </xf>
    <xf numFmtId="169" fontId="11" fillId="5" borderId="6" xfId="3" applyNumberFormat="1" applyFont="1" applyFill="1" applyBorder="1" applyAlignment="1" applyProtection="1">
      <alignment horizontal="right" vertical="center"/>
    </xf>
    <xf numFmtId="4" fontId="11" fillId="4" borderId="2" xfId="0" applyNumberFormat="1" applyFont="1" applyFill="1" applyBorder="1" applyAlignment="1">
      <alignment horizontal="right" vertical="center"/>
    </xf>
    <xf numFmtId="4" fontId="11" fillId="5" borderId="2" xfId="0" applyNumberFormat="1" applyFont="1" applyFill="1" applyBorder="1" applyAlignment="1">
      <alignment horizontal="right" vertical="center"/>
    </xf>
    <xf numFmtId="4" fontId="11" fillId="5" borderId="60" xfId="0" applyNumberFormat="1" applyFont="1" applyFill="1" applyBorder="1" applyAlignment="1">
      <alignment horizontal="right" vertical="center"/>
    </xf>
    <xf numFmtId="169" fontId="11" fillId="5" borderId="11" xfId="3" applyNumberFormat="1" applyFont="1" applyFill="1" applyBorder="1" applyAlignment="1" applyProtection="1">
      <alignment horizontal="right" vertical="center"/>
    </xf>
    <xf numFmtId="4" fontId="11" fillId="5" borderId="8" xfId="0" applyNumberFormat="1" applyFont="1" applyFill="1" applyBorder="1" applyAlignment="1">
      <alignment horizontal="right"/>
    </xf>
    <xf numFmtId="4" fontId="5" fillId="5" borderId="32" xfId="0" applyNumberFormat="1" applyFont="1" applyFill="1" applyBorder="1" applyAlignment="1">
      <alignment horizontal="right" vertical="center"/>
    </xf>
    <xf numFmtId="169" fontId="11" fillId="5" borderId="9" xfId="3" applyNumberFormat="1" applyFont="1" applyFill="1" applyBorder="1" applyAlignment="1" applyProtection="1">
      <alignment horizontal="right"/>
    </xf>
    <xf numFmtId="0" fontId="2" fillId="4" borderId="10" xfId="0" applyFont="1" applyFill="1" applyBorder="1"/>
    <xf numFmtId="0" fontId="11" fillId="4" borderId="12" xfId="0" applyFont="1" applyFill="1" applyBorder="1"/>
    <xf numFmtId="0" fontId="11" fillId="4" borderId="25" xfId="0" applyFont="1" applyFill="1" applyBorder="1"/>
    <xf numFmtId="0" fontId="12" fillId="3" borderId="17" xfId="0" applyFont="1" applyFill="1" applyBorder="1" applyAlignment="1">
      <alignment horizontal="center" vertical="center" wrapText="1"/>
    </xf>
    <xf numFmtId="0" fontId="15" fillId="0" borderId="0" xfId="0" applyFont="1" applyAlignment="1">
      <alignment horizontal="center" vertical="center" wrapText="1"/>
    </xf>
    <xf numFmtId="0" fontId="1" fillId="0" borderId="39" xfId="0" applyFont="1" applyBorder="1"/>
    <xf numFmtId="0" fontId="1" fillId="4" borderId="5" xfId="0" applyFont="1" applyFill="1" applyBorder="1" applyAlignment="1">
      <alignment horizontal="center" vertical="center" wrapText="1"/>
    </xf>
    <xf numFmtId="3" fontId="1" fillId="4" borderId="13" xfId="0" applyNumberFormat="1" applyFont="1" applyFill="1" applyBorder="1" applyAlignment="1">
      <alignment horizontal="center"/>
    </xf>
    <xf numFmtId="164" fontId="19" fillId="4" borderId="5" xfId="1" applyNumberFormat="1" applyFont="1" applyFill="1" applyBorder="1" applyAlignment="1">
      <alignment horizontal="right" vertical="center"/>
    </xf>
    <xf numFmtId="164" fontId="19" fillId="4" borderId="2" xfId="1" applyNumberFormat="1" applyFont="1" applyFill="1" applyBorder="1" applyAlignment="1">
      <alignment horizontal="right" vertical="center"/>
    </xf>
    <xf numFmtId="164" fontId="19" fillId="4" borderId="3" xfId="1" applyNumberFormat="1" applyFont="1" applyFill="1" applyBorder="1" applyAlignment="1">
      <alignment horizontal="right" vertical="center"/>
    </xf>
    <xf numFmtId="164" fontId="19" fillId="4" borderId="48" xfId="1" applyNumberFormat="1" applyFont="1" applyFill="1" applyBorder="1" applyAlignment="1">
      <alignment horizontal="right" vertical="center"/>
    </xf>
    <xf numFmtId="164" fontId="19" fillId="5" borderId="5" xfId="1" applyNumberFormat="1" applyFont="1" applyFill="1" applyBorder="1" applyAlignment="1">
      <alignment horizontal="right" vertical="center"/>
    </xf>
    <xf numFmtId="164" fontId="19" fillId="5" borderId="3" xfId="1" applyNumberFormat="1" applyFont="1" applyFill="1" applyBorder="1" applyAlignment="1">
      <alignment horizontal="right" vertical="center"/>
    </xf>
    <xf numFmtId="164" fontId="19" fillId="5" borderId="17" xfId="1" applyNumberFormat="1" applyFont="1" applyFill="1" applyBorder="1" applyAlignment="1">
      <alignment horizontal="right" vertical="center"/>
    </xf>
    <xf numFmtId="164" fontId="19" fillId="5" borderId="30" xfId="1" applyNumberFormat="1" applyFont="1" applyFill="1" applyBorder="1" applyAlignment="1">
      <alignment horizontal="right" vertical="center"/>
    </xf>
    <xf numFmtId="164" fontId="19" fillId="5" borderId="60" xfId="1" applyNumberFormat="1" applyFont="1" applyFill="1" applyBorder="1" applyAlignment="1">
      <alignment horizontal="right" vertical="center"/>
    </xf>
    <xf numFmtId="164" fontId="19" fillId="5" borderId="59" xfId="1" applyNumberFormat="1" applyFont="1" applyFill="1" applyBorder="1" applyAlignment="1">
      <alignment horizontal="right" vertical="center"/>
    </xf>
    <xf numFmtId="164" fontId="19" fillId="5" borderId="68" xfId="1" applyNumberFormat="1" applyFont="1" applyFill="1" applyBorder="1" applyAlignment="1">
      <alignment horizontal="right" vertical="center"/>
    </xf>
    <xf numFmtId="164" fontId="19" fillId="5" borderId="47" xfId="1" applyNumberFormat="1" applyFont="1" applyFill="1" applyBorder="1" applyAlignment="1">
      <alignment horizontal="right" vertical="center"/>
    </xf>
    <xf numFmtId="164" fontId="19" fillId="5" borderId="39" xfId="1" applyNumberFormat="1" applyFont="1" applyFill="1" applyBorder="1" applyAlignment="1">
      <alignment horizontal="right" vertical="center"/>
    </xf>
    <xf numFmtId="164" fontId="19" fillId="5" borderId="32" xfId="1" applyNumberFormat="1" applyFont="1" applyFill="1" applyBorder="1" applyAlignment="1">
      <alignment horizontal="center" vertical="center" wrapText="1"/>
    </xf>
    <xf numFmtId="164" fontId="19" fillId="5" borderId="8" xfId="1" applyNumberFormat="1" applyFont="1" applyFill="1" applyBorder="1" applyAlignment="1">
      <alignment horizontal="center" vertical="center"/>
    </xf>
    <xf numFmtId="164" fontId="19" fillId="5" borderId="32" xfId="1" applyNumberFormat="1" applyFont="1" applyFill="1" applyBorder="1" applyAlignment="1">
      <alignment horizontal="center" vertical="center"/>
    </xf>
    <xf numFmtId="164" fontId="19" fillId="5" borderId="9" xfId="1" applyNumberFormat="1" applyFont="1" applyFill="1" applyBorder="1" applyAlignment="1">
      <alignment horizontal="center" vertical="center"/>
    </xf>
    <xf numFmtId="0" fontId="12" fillId="3" borderId="17" xfId="0" applyFont="1" applyFill="1" applyBorder="1" applyAlignment="1">
      <alignment horizontal="center" vertical="center"/>
    </xf>
    <xf numFmtId="172" fontId="13" fillId="3" borderId="1" xfId="1" applyNumberFormat="1" applyFont="1" applyFill="1" applyBorder="1" applyAlignment="1">
      <alignment horizontal="center" vertical="center" wrapText="1"/>
    </xf>
    <xf numFmtId="172" fontId="13" fillId="3" borderId="47" xfId="1"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172" fontId="13" fillId="3" borderId="47" xfId="0" applyNumberFormat="1" applyFont="1" applyFill="1" applyBorder="1" applyAlignment="1">
      <alignment horizontal="center" vertical="center" wrapText="1"/>
    </xf>
    <xf numFmtId="4" fontId="13" fillId="3" borderId="47" xfId="0" applyNumberFormat="1" applyFont="1" applyFill="1" applyBorder="1" applyAlignment="1">
      <alignment horizontal="center" vertical="center" wrapText="1"/>
    </xf>
    <xf numFmtId="10" fontId="13" fillId="3" borderId="47" xfId="2" applyNumberFormat="1" applyFont="1" applyFill="1" applyBorder="1" applyAlignment="1">
      <alignment horizontal="center" vertical="center" wrapText="1"/>
    </xf>
    <xf numFmtId="172" fontId="13" fillId="3" borderId="28" xfId="1" applyNumberFormat="1" applyFont="1" applyFill="1" applyBorder="1" applyAlignment="1">
      <alignment horizontal="center" vertical="center" wrapText="1"/>
    </xf>
    <xf numFmtId="164" fontId="19" fillId="4" borderId="2" xfId="1" applyNumberFormat="1" applyFont="1" applyFill="1" applyBorder="1" applyAlignment="1" applyProtection="1">
      <alignment horizontal="right" vertical="center"/>
    </xf>
    <xf numFmtId="166" fontId="19" fillId="4" borderId="3" xfId="1" applyFont="1" applyFill="1" applyBorder="1" applyAlignment="1" applyProtection="1">
      <alignment horizontal="right" vertical="center"/>
    </xf>
    <xf numFmtId="0" fontId="21" fillId="0" borderId="0" xfId="0" applyFont="1"/>
    <xf numFmtId="0" fontId="22" fillId="0" borderId="0" xfId="0" applyFont="1" applyAlignment="1">
      <alignment vertical="center" wrapText="1"/>
    </xf>
    <xf numFmtId="0" fontId="23" fillId="0" borderId="0" xfId="0" applyFont="1"/>
    <xf numFmtId="0" fontId="22" fillId="2" borderId="0" xfId="0" applyFont="1" applyFill="1"/>
    <xf numFmtId="0" fontId="23" fillId="2" borderId="0" xfId="0" applyFont="1" applyFill="1"/>
    <xf numFmtId="0" fontId="23" fillId="0" borderId="4" xfId="0" applyFont="1" applyBorder="1"/>
    <xf numFmtId="0" fontId="23" fillId="0" borderId="12" xfId="0" applyFont="1" applyBorder="1"/>
    <xf numFmtId="0" fontId="23" fillId="4" borderId="2" xfId="0" applyFont="1" applyFill="1" applyBorder="1"/>
    <xf numFmtId="0" fontId="23" fillId="0" borderId="2" xfId="0" applyFont="1" applyBorder="1"/>
    <xf numFmtId="0" fontId="23" fillId="0" borderId="7" xfId="0" applyFont="1" applyBorder="1"/>
    <xf numFmtId="0" fontId="23" fillId="0" borderId="8" xfId="0" applyFont="1" applyBorder="1"/>
    <xf numFmtId="0" fontId="23" fillId="0" borderId="0" xfId="0" applyFont="1" applyAlignment="1">
      <alignment horizontal="left"/>
    </xf>
    <xf numFmtId="0" fontId="23" fillId="0" borderId="0" xfId="0" applyFont="1" applyAlignment="1">
      <alignment horizontal="left" vertical="top"/>
    </xf>
    <xf numFmtId="0" fontId="23" fillId="6" borderId="0" xfId="0" applyFont="1" applyFill="1"/>
    <xf numFmtId="0" fontId="23" fillId="0" borderId="0" xfId="0" applyFont="1" applyAlignment="1">
      <alignment horizontal="left" vertical="top" wrapText="1"/>
    </xf>
    <xf numFmtId="171" fontId="22" fillId="5" borderId="28" xfId="0" applyNumberFormat="1" applyFont="1" applyFill="1" applyBorder="1" applyAlignment="1">
      <alignment horizontal="center"/>
    </xf>
    <xf numFmtId="169" fontId="22" fillId="5" borderId="29" xfId="3" applyNumberFormat="1" applyFont="1" applyFill="1" applyBorder="1" applyAlignment="1">
      <alignment horizontal="center"/>
    </xf>
    <xf numFmtId="0" fontId="23" fillId="0" borderId="29" xfId="0" applyFont="1" applyBorder="1" applyAlignment="1">
      <alignment horizontal="left"/>
    </xf>
    <xf numFmtId="0" fontId="21" fillId="0" borderId="1" xfId="0" applyFont="1" applyBorder="1" applyAlignment="1">
      <alignment horizontal="center"/>
    </xf>
    <xf numFmtId="0" fontId="23" fillId="0" borderId="43" xfId="0" applyFont="1" applyBorder="1"/>
    <xf numFmtId="0" fontId="23" fillId="0" borderId="42" xfId="0" applyFont="1" applyBorder="1"/>
    <xf numFmtId="0" fontId="23" fillId="0" borderId="44" xfId="0" applyFont="1" applyBorder="1"/>
    <xf numFmtId="1" fontId="23" fillId="4" borderId="22" xfId="0" applyNumberFormat="1" applyFont="1" applyFill="1" applyBorder="1" applyAlignment="1">
      <alignment horizontal="center"/>
    </xf>
    <xf numFmtId="0" fontId="23" fillId="0" borderId="24" xfId="0" applyFont="1" applyBorder="1"/>
    <xf numFmtId="4" fontId="25" fillId="4" borderId="2" xfId="0" applyNumberFormat="1" applyFont="1" applyFill="1" applyBorder="1" applyAlignment="1">
      <alignment horizontal="right" vertical="center"/>
    </xf>
    <xf numFmtId="164" fontId="25" fillId="4" borderId="2" xfId="1" applyNumberFormat="1" applyFont="1" applyFill="1" applyBorder="1" applyAlignment="1">
      <alignment horizontal="right"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27" fillId="0" borderId="15" xfId="0" applyFont="1" applyBorder="1" applyAlignment="1">
      <alignment horizontal="center" vertical="center" wrapText="1"/>
    </xf>
    <xf numFmtId="0" fontId="23" fillId="4" borderId="10" xfId="0" applyFont="1" applyFill="1" applyBorder="1"/>
    <xf numFmtId="167" fontId="27" fillId="4" borderId="17" xfId="0" applyNumberFormat="1" applyFont="1" applyFill="1" applyBorder="1" applyAlignment="1">
      <alignment horizontal="center" vertical="center" wrapText="1"/>
    </xf>
    <xf numFmtId="14" fontId="27" fillId="4" borderId="17" xfId="0" applyNumberFormat="1" applyFont="1" applyFill="1" applyBorder="1" applyAlignment="1">
      <alignment horizontal="center" vertical="center" wrapText="1"/>
    </xf>
    <xf numFmtId="14" fontId="27" fillId="5" borderId="17" xfId="0" applyNumberFormat="1" applyFont="1" applyFill="1" applyBorder="1" applyAlignment="1">
      <alignment horizontal="center" vertical="center" wrapText="1"/>
    </xf>
    <xf numFmtId="4" fontId="27" fillId="5" borderId="17" xfId="0" applyNumberFormat="1" applyFont="1" applyFill="1" applyBorder="1" applyAlignment="1">
      <alignment horizontal="center" vertical="center" wrapText="1"/>
    </xf>
    <xf numFmtId="0" fontId="27" fillId="0" borderId="17" xfId="0" applyFont="1" applyBorder="1" applyAlignment="1">
      <alignment horizontal="center" vertical="center" wrapText="1"/>
    </xf>
    <xf numFmtId="166" fontId="27" fillId="5" borderId="17" xfId="0" applyNumberFormat="1" applyFont="1" applyFill="1" applyBorder="1" applyAlignment="1">
      <alignment horizontal="center" vertical="center" wrapText="1"/>
    </xf>
    <xf numFmtId="166" fontId="27" fillId="5" borderId="19" xfId="0" applyNumberFormat="1" applyFont="1" applyFill="1" applyBorder="1" applyAlignment="1">
      <alignment horizontal="center" vertical="center" wrapText="1"/>
    </xf>
    <xf numFmtId="0" fontId="27" fillId="0" borderId="0" xfId="0" applyFont="1"/>
    <xf numFmtId="166" fontId="27" fillId="0" borderId="0" xfId="0" applyNumberFormat="1" applyFont="1"/>
    <xf numFmtId="0" fontId="22" fillId="4" borderId="49" xfId="0" applyFont="1" applyFill="1" applyBorder="1" applyAlignment="1">
      <alignment horizontal="center" vertical="center"/>
    </xf>
    <xf numFmtId="0" fontId="22" fillId="4" borderId="30" xfId="0" applyFont="1" applyFill="1" applyBorder="1" applyAlignment="1">
      <alignment horizontal="left" vertical="center"/>
    </xf>
    <xf numFmtId="0" fontId="21" fillId="4" borderId="33" xfId="0" applyFont="1" applyFill="1" applyBorder="1" applyAlignment="1">
      <alignment horizontal="left"/>
    </xf>
    <xf numFmtId="0" fontId="22" fillId="4" borderId="33" xfId="0" applyFont="1" applyFill="1" applyBorder="1" applyAlignment="1">
      <alignment horizontal="left" vertical="center"/>
    </xf>
    <xf numFmtId="0" fontId="22" fillId="4" borderId="34" xfId="0" applyFont="1" applyFill="1" applyBorder="1" applyAlignment="1">
      <alignment horizontal="center" vertical="center"/>
    </xf>
    <xf numFmtId="0" fontId="22" fillId="0" borderId="0" xfId="0" applyFont="1" applyAlignment="1">
      <alignment horizontal="center" vertical="center"/>
    </xf>
    <xf numFmtId="0" fontId="23" fillId="4" borderId="50" xfId="0" applyFont="1" applyFill="1" applyBorder="1" applyAlignment="1">
      <alignment horizontal="center" vertical="center"/>
    </xf>
    <xf numFmtId="0" fontId="23" fillId="4" borderId="27" xfId="0" applyFont="1" applyFill="1" applyBorder="1" applyAlignment="1">
      <alignment horizontal="left" vertical="center"/>
    </xf>
    <xf numFmtId="0" fontId="21" fillId="4" borderId="35" xfId="0" applyFont="1" applyFill="1" applyBorder="1" applyAlignment="1">
      <alignment horizontal="left"/>
    </xf>
    <xf numFmtId="0" fontId="23" fillId="4" borderId="35" xfId="0" applyFont="1" applyFill="1" applyBorder="1" applyAlignment="1">
      <alignment horizontal="left" vertical="center"/>
    </xf>
    <xf numFmtId="0" fontId="23" fillId="4" borderId="37" xfId="0" applyFont="1" applyFill="1" applyBorder="1" applyAlignment="1">
      <alignment horizontal="left" vertical="center"/>
    </xf>
    <xf numFmtId="0" fontId="23" fillId="0" borderId="0" xfId="0" applyFont="1" applyAlignment="1">
      <alignment horizontal="center" vertical="center"/>
    </xf>
    <xf numFmtId="0" fontId="21" fillId="4" borderId="27" xfId="0" applyFont="1" applyFill="1" applyBorder="1" applyAlignment="1">
      <alignment horizontal="left"/>
    </xf>
    <xf numFmtId="0" fontId="23" fillId="4" borderId="51" xfId="0" applyFont="1" applyFill="1" applyBorder="1" applyAlignment="1">
      <alignment horizontal="center" vertical="center"/>
    </xf>
    <xf numFmtId="0" fontId="21" fillId="4" borderId="32" xfId="0" applyFont="1" applyFill="1" applyBorder="1" applyAlignment="1">
      <alignment horizontal="left"/>
    </xf>
    <xf numFmtId="0" fontId="21" fillId="4" borderId="20" xfId="0" applyFont="1" applyFill="1" applyBorder="1" applyAlignment="1">
      <alignment horizontal="left"/>
    </xf>
    <xf numFmtId="0" fontId="23" fillId="4" borderId="20" xfId="0" applyFont="1" applyFill="1" applyBorder="1" applyAlignment="1">
      <alignment horizontal="left" vertical="center"/>
    </xf>
    <xf numFmtId="0" fontId="23" fillId="4" borderId="41" xfId="0" applyFont="1" applyFill="1" applyBorder="1" applyAlignment="1">
      <alignment horizontal="left" vertical="center"/>
    </xf>
    <xf numFmtId="0" fontId="22" fillId="0" borderId="0" xfId="0" applyFont="1" applyAlignment="1">
      <alignment horizontal="center" vertical="center" wrapText="1"/>
    </xf>
    <xf numFmtId="0" fontId="22" fillId="0" borderId="0" xfId="0" applyFont="1"/>
    <xf numFmtId="166" fontId="22" fillId="0" borderId="0" xfId="1" applyFont="1" applyFill="1" applyAlignment="1"/>
    <xf numFmtId="0" fontId="22" fillId="3" borderId="8" xfId="0" applyFont="1" applyFill="1" applyBorder="1" applyAlignment="1">
      <alignment horizontal="center"/>
    </xf>
    <xf numFmtId="0" fontId="22" fillId="3" borderId="7" xfId="0" applyFont="1" applyFill="1" applyBorder="1" applyAlignment="1">
      <alignment horizontal="center"/>
    </xf>
    <xf numFmtId="0" fontId="22" fillId="3" borderId="9" xfId="0" applyFont="1" applyFill="1" applyBorder="1" applyAlignment="1">
      <alignment horizontal="center"/>
    </xf>
    <xf numFmtId="164" fontId="23" fillId="5" borderId="15" xfId="0" applyNumberFormat="1" applyFont="1" applyFill="1" applyBorder="1"/>
    <xf numFmtId="164" fontId="23" fillId="5" borderId="17" xfId="1" applyNumberFormat="1" applyFont="1" applyFill="1" applyBorder="1" applyAlignment="1"/>
    <xf numFmtId="164" fontId="23" fillId="5" borderId="15" xfId="1" applyNumberFormat="1" applyFont="1" applyFill="1" applyBorder="1" applyAlignment="1"/>
    <xf numFmtId="164" fontId="23" fillId="5" borderId="19" xfId="1" applyNumberFormat="1" applyFont="1" applyFill="1" applyBorder="1" applyAlignment="1"/>
    <xf numFmtId="0" fontId="23" fillId="0" borderId="0" xfId="0" applyFont="1" applyAlignment="1">
      <alignment wrapText="1"/>
    </xf>
    <xf numFmtId="166" fontId="27" fillId="0" borderId="0" xfId="1" applyFont="1" applyFill="1" applyBorder="1" applyAlignment="1"/>
    <xf numFmtId="9" fontId="27" fillId="0" borderId="0" xfId="0" applyNumberFormat="1" applyFont="1"/>
    <xf numFmtId="166" fontId="23" fillId="0" borderId="0" xfId="0" applyNumberFormat="1" applyFont="1" applyAlignment="1">
      <alignment wrapText="1"/>
    </xf>
    <xf numFmtId="1" fontId="23" fillId="5" borderId="15" xfId="1" applyNumberFormat="1" applyFont="1" applyFill="1" applyBorder="1" applyAlignment="1">
      <alignment horizontal="center" vertical="center"/>
    </xf>
    <xf numFmtId="166" fontId="23" fillId="5" borderId="17" xfId="0" applyNumberFormat="1" applyFont="1" applyFill="1" applyBorder="1"/>
    <xf numFmtId="166" fontId="23" fillId="5" borderId="19" xfId="0" applyNumberFormat="1" applyFont="1" applyFill="1" applyBorder="1"/>
    <xf numFmtId="1" fontId="27" fillId="0" borderId="0" xfId="1" applyNumberFormat="1" applyFont="1" applyFill="1" applyBorder="1" applyAlignment="1">
      <alignment vertical="center"/>
    </xf>
    <xf numFmtId="166" fontId="23" fillId="0" borderId="0" xfId="0" applyNumberFormat="1" applyFont="1"/>
    <xf numFmtId="1" fontId="23" fillId="0" borderId="0" xfId="0" applyNumberFormat="1" applyFont="1" applyAlignment="1">
      <alignment wrapText="1"/>
    </xf>
    <xf numFmtId="2" fontId="23" fillId="0" borderId="0" xfId="2" applyNumberFormat="1" applyFont="1" applyFill="1"/>
    <xf numFmtId="166" fontId="23" fillId="0" borderId="0" xfId="1" applyFont="1" applyFill="1"/>
    <xf numFmtId="166" fontId="23" fillId="0" borderId="0" xfId="1" applyFont="1" applyAlignment="1"/>
    <xf numFmtId="0" fontId="23" fillId="5" borderId="61" xfId="0" applyFont="1" applyFill="1" applyBorder="1" applyAlignment="1">
      <alignment horizontal="center" vertical="center" wrapText="1"/>
    </xf>
    <xf numFmtId="164" fontId="23" fillId="5" borderId="3" xfId="1" applyNumberFormat="1" applyFont="1" applyFill="1" applyBorder="1" applyAlignment="1">
      <alignment horizontal="left" vertical="center" wrapText="1"/>
    </xf>
    <xf numFmtId="164" fontId="23" fillId="5" borderId="3" xfId="1" applyNumberFormat="1" applyFont="1" applyFill="1" applyBorder="1" applyAlignment="1">
      <alignment horizontal="left" wrapText="1"/>
    </xf>
    <xf numFmtId="164" fontId="23" fillId="5" borderId="11" xfId="1" applyNumberFormat="1" applyFont="1" applyFill="1" applyBorder="1" applyAlignment="1">
      <alignment horizontal="left" vertical="center" wrapText="1"/>
    </xf>
    <xf numFmtId="0" fontId="23" fillId="5" borderId="36" xfId="0" applyFont="1" applyFill="1" applyBorder="1" applyAlignment="1">
      <alignment horizontal="center" vertical="center" wrapText="1"/>
    </xf>
    <xf numFmtId="164" fontId="23" fillId="5" borderId="2" xfId="1" applyNumberFormat="1" applyFont="1" applyFill="1" applyBorder="1" applyAlignment="1">
      <alignment horizontal="left" wrapText="1"/>
    </xf>
    <xf numFmtId="164" fontId="23" fillId="5" borderId="13" xfId="1" applyNumberFormat="1" applyFont="1" applyFill="1" applyBorder="1" applyAlignment="1">
      <alignment horizontal="left" vertical="center" wrapText="1"/>
    </xf>
    <xf numFmtId="0" fontId="22" fillId="0" borderId="21" xfId="0" applyFont="1" applyBorder="1" applyAlignment="1">
      <alignment vertical="center" wrapText="1"/>
    </xf>
    <xf numFmtId="164" fontId="23" fillId="5" borderId="8" xfId="1" applyNumberFormat="1" applyFont="1" applyFill="1" applyBorder="1" applyAlignment="1">
      <alignment horizontal="left" vertical="center" wrapText="1"/>
    </xf>
    <xf numFmtId="164" fontId="23" fillId="5" borderId="9" xfId="1" applyNumberFormat="1" applyFont="1" applyFill="1" applyBorder="1" applyAlignment="1">
      <alignment horizontal="left" vertical="center" wrapText="1"/>
    </xf>
    <xf numFmtId="14" fontId="22" fillId="2" borderId="0" xfId="0" applyNumberFormat="1" applyFont="1" applyFill="1"/>
    <xf numFmtId="0" fontId="21" fillId="2" borderId="0" xfId="0" applyFont="1" applyFill="1"/>
    <xf numFmtId="14" fontId="23" fillId="0" borderId="0" xfId="0" applyNumberFormat="1" applyFont="1"/>
    <xf numFmtId="0" fontId="28" fillId="2" borderId="0" xfId="0" applyFont="1" applyFill="1"/>
    <xf numFmtId="0" fontId="23" fillId="0" borderId="7" xfId="0" applyFont="1" applyBorder="1" applyAlignment="1">
      <alignment horizontal="center" vertical="center" wrapText="1"/>
    </xf>
    <xf numFmtId="0" fontId="29" fillId="8" borderId="87" xfId="0" applyFont="1" applyFill="1" applyBorder="1" applyAlignment="1">
      <alignment horizontal="center" vertical="center"/>
    </xf>
    <xf numFmtId="0" fontId="29" fillId="0" borderId="88" xfId="0" applyFont="1" applyBorder="1" applyAlignment="1">
      <alignment horizontal="center" vertical="center"/>
    </xf>
    <xf numFmtId="0" fontId="31" fillId="0" borderId="88" xfId="0" applyFont="1" applyBorder="1" applyAlignment="1">
      <alignment horizontal="center" vertical="center" wrapText="1"/>
    </xf>
    <xf numFmtId="0" fontId="31" fillId="0" borderId="89" xfId="0" applyFont="1" applyBorder="1" applyAlignment="1">
      <alignment horizontal="center" vertical="center" wrapText="1"/>
    </xf>
    <xf numFmtId="0" fontId="31" fillId="0" borderId="92" xfId="0" applyFont="1" applyBorder="1" applyAlignment="1">
      <alignment horizontal="center" vertical="center" wrapText="1"/>
    </xf>
    <xf numFmtId="0" fontId="12" fillId="3" borderId="49" xfId="0" applyFont="1" applyFill="1" applyBorder="1" applyAlignment="1">
      <alignment horizontal="center" wrapText="1"/>
    </xf>
    <xf numFmtId="0" fontId="12" fillId="3" borderId="33" xfId="0" applyFont="1" applyFill="1" applyBorder="1" applyAlignment="1">
      <alignment horizontal="center" wrapText="1"/>
    </xf>
    <xf numFmtId="0" fontId="12" fillId="3" borderId="34" xfId="0" applyFont="1" applyFill="1" applyBorder="1" applyAlignment="1">
      <alignment horizontal="center" wrapText="1"/>
    </xf>
    <xf numFmtId="0" fontId="5" fillId="0" borderId="50" xfId="0" applyFont="1" applyBorder="1" applyAlignment="1">
      <alignment horizontal="left" wrapText="1"/>
    </xf>
    <xf numFmtId="0" fontId="5" fillId="0" borderId="35" xfId="0" applyFont="1" applyBorder="1" applyAlignment="1">
      <alignment horizontal="left" wrapText="1"/>
    </xf>
    <xf numFmtId="0" fontId="5" fillId="0" borderId="37" xfId="0" applyFont="1" applyBorder="1" applyAlignment="1">
      <alignment horizontal="left" wrapText="1"/>
    </xf>
    <xf numFmtId="0" fontId="5" fillId="0" borderId="51" xfId="0" applyFont="1" applyBorder="1" applyAlignment="1">
      <alignment horizontal="left" wrapText="1"/>
    </xf>
    <xf numFmtId="0" fontId="5" fillId="0" borderId="20" xfId="0" applyFont="1" applyBorder="1" applyAlignment="1">
      <alignment horizontal="left" wrapText="1"/>
    </xf>
    <xf numFmtId="0" fontId="5" fillId="0" borderId="41" xfId="0" applyFont="1" applyBorder="1" applyAlignment="1">
      <alignment horizontal="left" wrapText="1"/>
    </xf>
    <xf numFmtId="0" fontId="12" fillId="0" borderId="0" xfId="0" applyFont="1" applyAlignment="1">
      <alignment horizontal="center" wrapText="1"/>
    </xf>
    <xf numFmtId="0" fontId="12" fillId="2" borderId="0" xfId="0" applyFont="1" applyFill="1" applyAlignment="1">
      <alignment horizontal="center"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1" xfId="0" applyFont="1" applyBorder="1" applyAlignment="1">
      <alignment horizontal="left" vertical="center" wrapText="1"/>
    </xf>
    <xf numFmtId="0" fontId="4" fillId="0" borderId="28" xfId="0" applyFont="1" applyBorder="1" applyAlignment="1">
      <alignment horizontal="left" vertical="center" wrapText="1"/>
    </xf>
    <xf numFmtId="0" fontId="8" fillId="5" borderId="28"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1" xfId="0" applyFont="1" applyBorder="1" applyAlignment="1">
      <alignment horizontal="left" vertical="center" wrapText="1"/>
    </xf>
    <xf numFmtId="0" fontId="5" fillId="7" borderId="28"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5" fillId="7" borderId="1" xfId="0" applyFont="1" applyFill="1" applyBorder="1" applyAlignment="1">
      <alignment horizontal="left" vertical="center" wrapText="1"/>
    </xf>
    <xf numFmtId="0" fontId="23" fillId="0" borderId="28" xfId="0" applyFont="1" applyBorder="1" applyAlignment="1">
      <alignment horizontal="center"/>
    </xf>
    <xf numFmtId="0" fontId="23" fillId="0" borderId="29" xfId="0" applyFont="1" applyBorder="1" applyAlignment="1">
      <alignment horizontal="center"/>
    </xf>
    <xf numFmtId="0" fontId="23" fillId="0" borderId="38" xfId="0" applyFont="1" applyBorder="1" applyAlignment="1">
      <alignment horizontal="left"/>
    </xf>
    <xf numFmtId="0" fontId="23" fillId="0" borderId="39" xfId="0" applyFont="1" applyBorder="1" applyAlignment="1">
      <alignment horizontal="left"/>
    </xf>
    <xf numFmtId="0" fontId="23" fillId="0" borderId="40" xfId="0" applyFont="1" applyBorder="1" applyAlignment="1">
      <alignment horizontal="left"/>
    </xf>
    <xf numFmtId="0" fontId="22" fillId="2" borderId="0" xfId="0" applyFont="1" applyFill="1" applyAlignment="1">
      <alignment horizontal="left"/>
    </xf>
    <xf numFmtId="0" fontId="23" fillId="0" borderId="28" xfId="0" applyFont="1" applyBorder="1" applyAlignment="1">
      <alignment horizontal="left" vertical="top" wrapText="1"/>
    </xf>
    <xf numFmtId="0" fontId="23" fillId="0" borderId="29" xfId="0" applyFont="1" applyBorder="1" applyAlignment="1">
      <alignment horizontal="left" vertical="top" wrapText="1"/>
    </xf>
    <xf numFmtId="0" fontId="23" fillId="0" borderId="1" xfId="0" applyFont="1" applyBorder="1" applyAlignment="1">
      <alignment horizontal="left" vertical="top" wrapText="1"/>
    </xf>
    <xf numFmtId="0" fontId="22" fillId="0" borderId="0" xfId="0" applyFont="1" applyAlignment="1">
      <alignment horizontal="center" vertical="center" wrapText="1"/>
    </xf>
    <xf numFmtId="0" fontId="22" fillId="3" borderId="0" xfId="0" applyFont="1" applyFill="1" applyAlignment="1">
      <alignment horizontal="left"/>
    </xf>
    <xf numFmtId="0" fontId="23" fillId="4" borderId="2" xfId="0" applyFont="1" applyFill="1" applyBorder="1" applyAlignment="1">
      <alignment horizontal="left"/>
    </xf>
    <xf numFmtId="0" fontId="23" fillId="4" borderId="13" xfId="0" applyFont="1" applyFill="1" applyBorder="1" applyAlignment="1">
      <alignment horizontal="left"/>
    </xf>
    <xf numFmtId="0" fontId="23" fillId="4" borderId="5" xfId="0" applyFont="1" applyFill="1" applyBorder="1" applyAlignment="1">
      <alignment horizontal="left"/>
    </xf>
    <xf numFmtId="0" fontId="23" fillId="4" borderId="6" xfId="0" applyFont="1" applyFill="1" applyBorder="1" applyAlignment="1">
      <alignment horizontal="left"/>
    </xf>
    <xf numFmtId="0" fontId="23" fillId="4" borderId="8" xfId="0" applyFont="1" applyFill="1" applyBorder="1" applyAlignment="1">
      <alignment horizontal="left"/>
    </xf>
    <xf numFmtId="0" fontId="23" fillId="4" borderId="9" xfId="0" applyFont="1" applyFill="1" applyBorder="1" applyAlignment="1">
      <alignment horizontal="left"/>
    </xf>
    <xf numFmtId="0" fontId="23" fillId="4" borderId="32" xfId="0" applyFont="1" applyFill="1" applyBorder="1" applyAlignment="1">
      <alignment horizontal="left"/>
    </xf>
    <xf numFmtId="0" fontId="23" fillId="4" borderId="20" xfId="0" applyFont="1" applyFill="1" applyBorder="1" applyAlignment="1">
      <alignment horizontal="left"/>
    </xf>
    <xf numFmtId="0" fontId="23" fillId="4" borderId="41" xfId="0" applyFont="1" applyFill="1" applyBorder="1" applyAlignment="1">
      <alignment horizontal="left"/>
    </xf>
    <xf numFmtId="0" fontId="23" fillId="4" borderId="27" xfId="0" applyFont="1" applyFill="1" applyBorder="1" applyAlignment="1">
      <alignment horizontal="left"/>
    </xf>
    <xf numFmtId="0" fontId="23" fillId="4" borderId="35" xfId="0" applyFont="1" applyFill="1" applyBorder="1" applyAlignment="1">
      <alignment horizontal="left"/>
    </xf>
    <xf numFmtId="0" fontId="23" fillId="4" borderId="37" xfId="0" applyFont="1" applyFill="1" applyBorder="1" applyAlignment="1">
      <alignment horizontal="left"/>
    </xf>
    <xf numFmtId="0" fontId="12" fillId="0" borderId="7" xfId="0" applyFont="1" applyBorder="1" applyAlignment="1">
      <alignment horizontal="right"/>
    </xf>
    <xf numFmtId="0" fontId="12" fillId="0" borderId="8" xfId="0" applyFont="1" applyBorder="1" applyAlignment="1">
      <alignment horizontal="right"/>
    </xf>
    <xf numFmtId="0" fontId="12" fillId="0" borderId="0" xfId="0" applyFont="1" applyAlignment="1">
      <alignment horizontal="center" vertical="center" wrapText="1"/>
    </xf>
    <xf numFmtId="0" fontId="12" fillId="3" borderId="0" xfId="0" applyFont="1" applyFill="1" applyAlignment="1">
      <alignment horizontal="left"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168" fontId="12" fillId="3" borderId="18" xfId="3" applyNumberFormat="1" applyFont="1" applyFill="1" applyBorder="1" applyAlignment="1">
      <alignment horizontal="center" vertical="center" wrapText="1"/>
    </xf>
    <xf numFmtId="168" fontId="12" fillId="3" borderId="19" xfId="3" applyNumberFormat="1" applyFont="1" applyFill="1" applyBorder="1" applyAlignment="1">
      <alignment horizontal="center" vertical="center" wrapText="1"/>
    </xf>
    <xf numFmtId="0" fontId="15" fillId="0" borderId="0" xfId="0" applyFont="1" applyAlignment="1">
      <alignment horizontal="center" vertical="center" wrapText="1"/>
    </xf>
    <xf numFmtId="0" fontId="12" fillId="3" borderId="2" xfId="0" applyFont="1" applyFill="1" applyBorder="1" applyAlignment="1">
      <alignment horizontal="center" vertical="center" wrapText="1"/>
    </xf>
    <xf numFmtId="0" fontId="17" fillId="3" borderId="4" xfId="0" applyFont="1" applyFill="1" applyBorder="1" applyAlignment="1">
      <alignment horizontal="center" vertical="center"/>
    </xf>
    <xf numFmtId="0" fontId="17" fillId="3" borderId="30" xfId="0" applyFont="1" applyFill="1" applyBorder="1" applyAlignment="1">
      <alignment horizontal="center" vertical="center"/>
    </xf>
    <xf numFmtId="0" fontId="18" fillId="3" borderId="0" xfId="0" applyFont="1" applyFill="1" applyAlignment="1">
      <alignment horizontal="left"/>
    </xf>
    <xf numFmtId="0" fontId="17" fillId="0" borderId="28" xfId="0" applyFont="1" applyBorder="1" applyAlignment="1">
      <alignment horizontal="left" vertical="center"/>
    </xf>
    <xf numFmtId="0" fontId="17" fillId="0" borderId="29" xfId="0" applyFont="1" applyBorder="1" applyAlignment="1">
      <alignment horizontal="left" vertical="center"/>
    </xf>
    <xf numFmtId="0" fontId="17" fillId="0" borderId="1" xfId="0" applyFont="1" applyBorder="1" applyAlignment="1">
      <alignment horizontal="left" vertical="center"/>
    </xf>
    <xf numFmtId="0" fontId="17" fillId="3" borderId="27" xfId="0" applyFont="1" applyFill="1" applyBorder="1" applyAlignment="1">
      <alignment horizontal="center" vertical="center"/>
    </xf>
    <xf numFmtId="0" fontId="17" fillId="3" borderId="69" xfId="0" applyFont="1" applyFill="1" applyBorder="1" applyAlignment="1">
      <alignment horizontal="center" vertical="center"/>
    </xf>
    <xf numFmtId="172" fontId="13" fillId="3" borderId="28" xfId="1" applyNumberFormat="1" applyFont="1" applyFill="1" applyBorder="1" applyAlignment="1">
      <alignment horizontal="center" vertical="center" wrapText="1"/>
    </xf>
    <xf numFmtId="172" fontId="13" fillId="3" borderId="1" xfId="1" applyNumberFormat="1" applyFont="1" applyFill="1" applyBorder="1" applyAlignment="1">
      <alignment horizontal="center" vertical="center" wrapText="1"/>
    </xf>
    <xf numFmtId="166" fontId="17" fillId="3" borderId="31" xfId="1" applyFont="1" applyFill="1" applyBorder="1" applyAlignment="1">
      <alignment horizontal="center" vertical="center"/>
    </xf>
    <xf numFmtId="166" fontId="17" fillId="3" borderId="6" xfId="1"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0" borderId="42" xfId="0" applyFont="1" applyBorder="1" applyAlignment="1">
      <alignment horizontal="left"/>
    </xf>
    <xf numFmtId="0" fontId="12" fillId="0" borderId="4" xfId="0" applyFont="1" applyBorder="1" applyAlignment="1">
      <alignment horizontal="center"/>
    </xf>
    <xf numFmtId="0" fontId="12" fillId="0" borderId="5" xfId="0" applyFont="1" applyBorder="1" applyAlignment="1">
      <alignment horizontal="center"/>
    </xf>
    <xf numFmtId="0" fontId="12" fillId="5" borderId="7" xfId="0" applyFont="1" applyFill="1" applyBorder="1" applyAlignment="1">
      <alignment horizontal="center"/>
    </xf>
    <xf numFmtId="0" fontId="11" fillId="5" borderId="8" xfId="0" applyFont="1" applyFill="1" applyBorder="1" applyAlignment="1">
      <alignment horizontal="center"/>
    </xf>
    <xf numFmtId="0" fontId="6" fillId="4" borderId="12" xfId="0" applyFont="1" applyFill="1" applyBorder="1" applyAlignment="1">
      <alignment horizontal="left"/>
    </xf>
    <xf numFmtId="0" fontId="6" fillId="4" borderId="2" xfId="0" applyFont="1" applyFill="1" applyBorder="1" applyAlignment="1">
      <alignment horizontal="left"/>
    </xf>
    <xf numFmtId="0" fontId="6" fillId="4" borderId="25" xfId="0" applyFont="1" applyFill="1" applyBorder="1" applyAlignment="1">
      <alignment horizontal="left"/>
    </xf>
    <xf numFmtId="0" fontId="6" fillId="4" borderId="48" xfId="0" applyFont="1" applyFill="1" applyBorder="1" applyAlignment="1">
      <alignment horizontal="left"/>
    </xf>
    <xf numFmtId="0" fontId="1" fillId="4" borderId="12" xfId="0" applyFont="1" applyFill="1" applyBorder="1" applyAlignment="1">
      <alignment horizontal="left"/>
    </xf>
    <xf numFmtId="0" fontId="4" fillId="4" borderId="12" xfId="0" applyFont="1" applyFill="1" applyBorder="1" applyAlignment="1">
      <alignment horizontal="left"/>
    </xf>
    <xf numFmtId="0" fontId="1" fillId="4" borderId="28" xfId="0" applyFont="1" applyFill="1" applyBorder="1" applyAlignment="1">
      <alignment horizontal="justify" vertical="top" wrapText="1"/>
    </xf>
    <xf numFmtId="0" fontId="11" fillId="4" borderId="29" xfId="0" applyFont="1" applyFill="1" applyBorder="1" applyAlignment="1">
      <alignment horizontal="justify" vertical="top" wrapText="1"/>
    </xf>
    <xf numFmtId="0" fontId="11" fillId="4" borderId="1" xfId="0" applyFont="1" applyFill="1" applyBorder="1" applyAlignment="1">
      <alignment horizontal="justify" vertical="top"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3" fillId="4" borderId="27" xfId="0" applyFont="1" applyFill="1" applyBorder="1" applyAlignment="1">
      <alignment horizontal="left" vertical="center"/>
    </xf>
    <xf numFmtId="0" fontId="23" fillId="4" borderId="35" xfId="0" applyFont="1" applyFill="1" applyBorder="1" applyAlignment="1">
      <alignment horizontal="left" vertical="center"/>
    </xf>
    <xf numFmtId="0" fontId="23" fillId="4" borderId="36" xfId="0" applyFont="1" applyFill="1" applyBorder="1" applyAlignment="1">
      <alignment horizontal="left" vertic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3" fillId="4" borderId="32" xfId="0" applyFont="1" applyFill="1" applyBorder="1" applyAlignment="1">
      <alignment horizontal="left" vertical="center"/>
    </xf>
    <xf numFmtId="0" fontId="23" fillId="4" borderId="20" xfId="0" applyFont="1" applyFill="1" applyBorder="1" applyAlignment="1">
      <alignment horizontal="left" vertical="center"/>
    </xf>
    <xf numFmtId="0" fontId="23" fillId="4" borderId="21"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33" xfId="0" applyFont="1" applyFill="1" applyBorder="1" applyAlignment="1">
      <alignment horizontal="left" vertical="center"/>
    </xf>
    <xf numFmtId="0" fontId="22" fillId="4" borderId="31" xfId="0" applyFont="1" applyFill="1" applyBorder="1" applyAlignment="1">
      <alignment horizontal="left" vertical="center"/>
    </xf>
    <xf numFmtId="0" fontId="26" fillId="3" borderId="4"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wrapText="1"/>
    </xf>
    <xf numFmtId="0" fontId="26" fillId="3" borderId="5"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49" xfId="0" applyFont="1" applyFill="1" applyBorder="1" applyAlignment="1">
      <alignment horizontal="center"/>
    </xf>
    <xf numFmtId="0" fontId="22" fillId="3" borderId="33" xfId="0" applyFont="1" applyFill="1" applyBorder="1" applyAlignment="1">
      <alignment horizontal="center"/>
    </xf>
    <xf numFmtId="0" fontId="22" fillId="3" borderId="34" xfId="0" applyFont="1" applyFill="1" applyBorder="1" applyAlignment="1">
      <alignment horizontal="center"/>
    </xf>
    <xf numFmtId="0" fontId="22" fillId="3" borderId="5" xfId="0" applyFont="1" applyFill="1" applyBorder="1" applyAlignment="1">
      <alignment horizontal="center"/>
    </xf>
    <xf numFmtId="0" fontId="22" fillId="3" borderId="30" xfId="0" applyFont="1" applyFill="1" applyBorder="1" applyAlignment="1">
      <alignment horizontal="center"/>
    </xf>
    <xf numFmtId="0" fontId="22" fillId="3" borderId="6" xfId="0" applyFont="1" applyFill="1" applyBorder="1" applyAlignment="1">
      <alignment horizontal="center"/>
    </xf>
    <xf numFmtId="0" fontId="22" fillId="3" borderId="52"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166" fontId="22" fillId="3" borderId="5" xfId="1" applyFont="1" applyFill="1" applyBorder="1" applyAlignment="1">
      <alignment horizontal="center" vertical="center" wrapText="1"/>
    </xf>
    <xf numFmtId="166" fontId="22" fillId="3" borderId="6" xfId="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9" xfId="0" applyFont="1" applyFill="1" applyBorder="1" applyAlignment="1">
      <alignment horizontal="center" vertical="center" wrapText="1"/>
    </xf>
    <xf numFmtId="166" fontId="23" fillId="5" borderId="17" xfId="0" applyNumberFormat="1" applyFont="1" applyFill="1" applyBorder="1" applyAlignment="1">
      <alignment horizontal="center"/>
    </xf>
    <xf numFmtId="0" fontId="22" fillId="3" borderId="32" xfId="0" applyFont="1" applyFill="1" applyBorder="1" applyAlignment="1">
      <alignment horizontal="center"/>
    </xf>
    <xf numFmtId="0" fontId="22" fillId="3" borderId="20" xfId="0" applyFont="1" applyFill="1" applyBorder="1" applyAlignment="1">
      <alignment horizontal="center"/>
    </xf>
    <xf numFmtId="0" fontId="22" fillId="3" borderId="41" xfId="0" applyFont="1" applyFill="1" applyBorder="1" applyAlignment="1">
      <alignment horizontal="center"/>
    </xf>
    <xf numFmtId="0" fontId="22" fillId="3" borderId="64" xfId="0" applyFont="1" applyFill="1" applyBorder="1" applyAlignment="1">
      <alignment horizontal="center"/>
    </xf>
    <xf numFmtId="0" fontId="22" fillId="3" borderId="63" xfId="0" applyFont="1" applyFill="1" applyBorder="1" applyAlignment="1">
      <alignment horizontal="center"/>
    </xf>
    <xf numFmtId="0" fontId="22" fillId="3" borderId="59" xfId="0" applyFont="1" applyFill="1" applyBorder="1" applyAlignment="1">
      <alignment horizontal="center"/>
    </xf>
    <xf numFmtId="0" fontId="22" fillId="3" borderId="62" xfId="0" applyFont="1" applyFill="1" applyBorder="1" applyAlignment="1">
      <alignment horizontal="center"/>
    </xf>
    <xf numFmtId="0" fontId="22" fillId="3" borderId="14" xfId="0" applyFont="1" applyFill="1" applyBorder="1" applyAlignment="1">
      <alignment horizontal="center" vertical="center" wrapText="1"/>
    </xf>
    <xf numFmtId="0" fontId="22" fillId="3" borderId="65" xfId="0" applyFont="1" applyFill="1" applyBorder="1" applyAlignment="1">
      <alignment horizontal="center" vertical="center" wrapText="1"/>
    </xf>
    <xf numFmtId="0" fontId="22" fillId="3" borderId="15" xfId="0" applyFont="1" applyFill="1" applyBorder="1" applyAlignment="1">
      <alignment horizontal="center" vertical="center" wrapText="1"/>
    </xf>
    <xf numFmtId="164" fontId="23" fillId="5" borderId="66" xfId="1" applyNumberFormat="1" applyFont="1" applyFill="1" applyBorder="1" applyAlignment="1">
      <alignment horizontal="center"/>
    </xf>
    <xf numFmtId="164" fontId="23" fillId="5" borderId="67" xfId="1" applyNumberFormat="1" applyFont="1" applyFill="1" applyBorder="1" applyAlignment="1">
      <alignment horizontal="center"/>
    </xf>
    <xf numFmtId="0" fontId="29" fillId="8" borderId="70" xfId="0" applyFont="1" applyFill="1" applyBorder="1" applyAlignment="1">
      <alignment horizontal="center" vertical="center"/>
    </xf>
    <xf numFmtId="0" fontId="29" fillId="8" borderId="71" xfId="0" applyFont="1" applyFill="1" applyBorder="1" applyAlignment="1">
      <alignment horizontal="center" vertical="center"/>
    </xf>
    <xf numFmtId="0" fontId="29" fillId="8" borderId="72" xfId="0" applyFont="1" applyFill="1" applyBorder="1" applyAlignment="1">
      <alignment horizontal="center" vertical="center"/>
    </xf>
    <xf numFmtId="0" fontId="29" fillId="8" borderId="76" xfId="0" applyFont="1" applyFill="1" applyBorder="1" applyAlignment="1">
      <alignment horizontal="center" vertical="center"/>
    </xf>
    <xf numFmtId="0" fontId="29" fillId="8" borderId="77" xfId="0" applyFont="1" applyFill="1" applyBorder="1" applyAlignment="1">
      <alignment horizontal="center" vertical="center"/>
    </xf>
    <xf numFmtId="0" fontId="29" fillId="8" borderId="78" xfId="0" applyFont="1" applyFill="1" applyBorder="1" applyAlignment="1">
      <alignment horizontal="center" vertical="center"/>
    </xf>
    <xf numFmtId="0" fontId="31" fillId="0" borderId="83" xfId="0" applyFont="1" applyBorder="1" applyAlignment="1">
      <alignment horizontal="center"/>
    </xf>
    <xf numFmtId="0" fontId="31" fillId="0" borderId="80" xfId="0" applyFont="1" applyBorder="1" applyAlignment="1">
      <alignment horizontal="center"/>
    </xf>
    <xf numFmtId="0" fontId="31" fillId="0" borderId="81" xfId="0" applyFont="1" applyBorder="1" applyAlignment="1">
      <alignment horizontal="center"/>
    </xf>
    <xf numFmtId="14" fontId="29" fillId="8" borderId="79" xfId="0" applyNumberFormat="1" applyFont="1" applyFill="1" applyBorder="1" applyAlignment="1">
      <alignment horizontal="center"/>
    </xf>
    <xf numFmtId="14" fontId="29" fillId="8" borderId="80" xfId="0" applyNumberFormat="1" applyFont="1" applyFill="1" applyBorder="1" applyAlignment="1">
      <alignment horizontal="center"/>
    </xf>
    <xf numFmtId="14" fontId="29" fillId="8" borderId="81" xfId="0" applyNumberFormat="1" applyFont="1" applyFill="1" applyBorder="1" applyAlignment="1">
      <alignment horizontal="center"/>
    </xf>
    <xf numFmtId="14" fontId="32" fillId="9" borderId="79" xfId="0" applyNumberFormat="1" applyFont="1" applyFill="1" applyBorder="1" applyAlignment="1" applyProtection="1">
      <alignment horizontal="center" wrapText="1"/>
      <protection locked="0"/>
    </xf>
    <xf numFmtId="14" fontId="32" fillId="9" borderId="80" xfId="0" applyNumberFormat="1" applyFont="1" applyFill="1" applyBorder="1" applyAlignment="1" applyProtection="1">
      <alignment horizontal="center" wrapText="1"/>
      <protection locked="0"/>
    </xf>
    <xf numFmtId="14" fontId="32" fillId="9" borderId="81" xfId="0" applyNumberFormat="1" applyFont="1" applyFill="1" applyBorder="1" applyAlignment="1" applyProtection="1">
      <alignment horizontal="center" wrapText="1"/>
      <protection locked="0"/>
    </xf>
    <xf numFmtId="14" fontId="31" fillId="9" borderId="79" xfId="0" applyNumberFormat="1" applyFont="1" applyFill="1" applyBorder="1" applyAlignment="1" applyProtection="1">
      <alignment horizontal="center" wrapText="1"/>
      <protection locked="0"/>
    </xf>
    <xf numFmtId="14" fontId="31" fillId="9" borderId="80" xfId="0" applyNumberFormat="1" applyFont="1" applyFill="1" applyBorder="1" applyAlignment="1" applyProtection="1">
      <alignment horizontal="center" wrapText="1"/>
      <protection locked="0"/>
    </xf>
    <xf numFmtId="14" fontId="31" fillId="9" borderId="81" xfId="0" applyNumberFormat="1" applyFont="1" applyFill="1" applyBorder="1" applyAlignment="1" applyProtection="1">
      <alignment horizontal="center" wrapText="1"/>
      <protection locked="0"/>
    </xf>
    <xf numFmtId="14" fontId="29" fillId="8" borderId="73" xfId="0" applyNumberFormat="1" applyFont="1" applyFill="1" applyBorder="1" applyAlignment="1">
      <alignment horizontal="center"/>
    </xf>
    <xf numFmtId="14" fontId="29" fillId="8" borderId="74" xfId="0" applyNumberFormat="1" applyFont="1" applyFill="1" applyBorder="1" applyAlignment="1">
      <alignment horizontal="center"/>
    </xf>
    <xf numFmtId="14" fontId="29" fillId="8" borderId="75" xfId="0" applyNumberFormat="1" applyFont="1" applyFill="1" applyBorder="1" applyAlignment="1">
      <alignment horizontal="center"/>
    </xf>
    <xf numFmtId="0" fontId="29" fillId="10" borderId="73" xfId="0" applyFont="1" applyFill="1" applyBorder="1" applyAlignment="1" applyProtection="1">
      <alignment horizontal="center" vertical="center"/>
      <protection locked="0"/>
    </xf>
    <xf numFmtId="0" fontId="30" fillId="0" borderId="74" xfId="0" applyFont="1" applyBorder="1" applyProtection="1">
      <protection locked="0"/>
    </xf>
    <xf numFmtId="0" fontId="30" fillId="0" borderId="75" xfId="0" applyFont="1" applyBorder="1" applyProtection="1">
      <protection locked="0"/>
    </xf>
    <xf numFmtId="0" fontId="23" fillId="0" borderId="0" xfId="0" applyFont="1" applyAlignment="1">
      <alignment horizontal="left"/>
    </xf>
    <xf numFmtId="0" fontId="23" fillId="0" borderId="0" xfId="0" applyFont="1" applyAlignment="1">
      <alignment horizontal="left" wrapText="1"/>
    </xf>
    <xf numFmtId="0" fontId="31" fillId="0" borderId="84" xfId="0" applyFont="1" applyBorder="1" applyAlignment="1">
      <alignment horizontal="center"/>
    </xf>
    <xf numFmtId="0" fontId="31" fillId="0" borderId="85" xfId="0" applyFont="1" applyBorder="1" applyAlignment="1">
      <alignment horizontal="center"/>
    </xf>
    <xf numFmtId="0" fontId="31" fillId="0" borderId="86" xfId="0" applyFont="1" applyBorder="1" applyAlignment="1">
      <alignment horizontal="center"/>
    </xf>
    <xf numFmtId="14" fontId="29" fillId="8" borderId="82" xfId="0" applyNumberFormat="1" applyFont="1" applyFill="1" applyBorder="1" applyAlignment="1">
      <alignment horizontal="center"/>
    </xf>
    <xf numFmtId="14" fontId="31" fillId="9" borderId="82" xfId="0" applyNumberFormat="1" applyFont="1" applyFill="1" applyBorder="1" applyAlignment="1" applyProtection="1">
      <alignment horizontal="center" wrapText="1"/>
      <protection locked="0"/>
    </xf>
    <xf numFmtId="173" fontId="31" fillId="11" borderId="79" xfId="0" applyNumberFormat="1" applyFont="1" applyFill="1" applyBorder="1" applyAlignment="1">
      <alignment horizontal="center" vertical="center"/>
    </xf>
    <xf numFmtId="0" fontId="30" fillId="0" borderId="80" xfId="0" applyFont="1" applyBorder="1"/>
    <xf numFmtId="0" fontId="30" fillId="0" borderId="81" xfId="0" applyFont="1" applyBorder="1"/>
    <xf numFmtId="0" fontId="30" fillId="0" borderId="82" xfId="0" applyFont="1" applyBorder="1"/>
    <xf numFmtId="173" fontId="31" fillId="11" borderId="90" xfId="0" applyNumberFormat="1" applyFont="1" applyFill="1" applyBorder="1" applyAlignment="1">
      <alignment horizontal="center" vertical="center"/>
    </xf>
    <xf numFmtId="0" fontId="30" fillId="0" borderId="85" xfId="0" applyFont="1" applyBorder="1"/>
    <xf numFmtId="0" fontId="30" fillId="0" borderId="86" xfId="0" applyFont="1" applyBorder="1"/>
    <xf numFmtId="0" fontId="30" fillId="0" borderId="91" xfId="0" applyFont="1" applyBorder="1"/>
    <xf numFmtId="0" fontId="29" fillId="10" borderId="79" xfId="0" applyFont="1" applyFill="1" applyBorder="1" applyAlignment="1" applyProtection="1">
      <alignment horizontal="center" vertical="center"/>
      <protection locked="0"/>
    </xf>
    <xf numFmtId="0" fontId="30" fillId="0" borderId="80" xfId="0" applyFont="1" applyBorder="1" applyProtection="1">
      <protection locked="0"/>
    </xf>
    <xf numFmtId="0" fontId="30" fillId="0" borderId="82" xfId="0" applyFont="1" applyBorder="1" applyProtection="1">
      <protection locked="0"/>
    </xf>
    <xf numFmtId="0" fontId="30" fillId="0" borderId="81" xfId="0" applyFont="1" applyBorder="1" applyProtection="1">
      <protection locked="0"/>
    </xf>
    <xf numFmtId="14" fontId="33" fillId="9" borderId="79" xfId="0" applyNumberFormat="1" applyFont="1" applyFill="1" applyBorder="1" applyAlignment="1" applyProtection="1">
      <alignment horizontal="center" wrapText="1"/>
      <protection locked="0"/>
    </xf>
    <xf numFmtId="0" fontId="34" fillId="0" borderId="80" xfId="0" applyFont="1" applyBorder="1" applyAlignment="1" applyProtection="1">
      <alignment wrapText="1"/>
      <protection locked="0"/>
    </xf>
    <xf numFmtId="0" fontId="34" fillId="0" borderId="81" xfId="0" applyFont="1" applyBorder="1" applyAlignment="1" applyProtection="1">
      <alignment wrapText="1"/>
      <protection locked="0"/>
    </xf>
    <xf numFmtId="166" fontId="23" fillId="5" borderId="32" xfId="1" applyFont="1" applyFill="1" applyBorder="1" applyAlignment="1">
      <alignment horizontal="center" vertical="center"/>
    </xf>
    <xf numFmtId="166" fontId="23" fillId="5" borderId="20" xfId="1" applyFont="1" applyFill="1" applyBorder="1" applyAlignment="1">
      <alignment horizontal="center" vertical="center"/>
    </xf>
    <xf numFmtId="166" fontId="23" fillId="5" borderId="41" xfId="1" applyFont="1" applyFill="1" applyBorder="1" applyAlignment="1">
      <alignment horizontal="center" vertical="center"/>
    </xf>
    <xf numFmtId="166" fontId="23" fillId="5" borderId="21" xfId="1" applyFont="1" applyFill="1" applyBorder="1" applyAlignment="1">
      <alignment horizontal="center" vertical="center"/>
    </xf>
    <xf numFmtId="0" fontId="11" fillId="0" borderId="29" xfId="0" applyFont="1" applyBorder="1" applyAlignment="1">
      <alignment horizontal="left" vertical="center" wrapText="1"/>
    </xf>
    <xf numFmtId="0" fontId="11" fillId="0" borderId="1" xfId="0" applyFont="1" applyBorder="1" applyAlignment="1">
      <alignment horizontal="left" vertical="center" wrapText="1"/>
    </xf>
    <xf numFmtId="0" fontId="11" fillId="0" borderId="43" xfId="0" applyFont="1" applyBorder="1" applyAlignment="1">
      <alignment horizontal="center"/>
    </xf>
    <xf numFmtId="0" fontId="11" fillId="0" borderId="42" xfId="0" applyFont="1" applyBorder="1" applyAlignment="1">
      <alignment horizontal="center"/>
    </xf>
    <xf numFmtId="0" fontId="11" fillId="0" borderId="44" xfId="0" applyFont="1" applyBorder="1" applyAlignment="1">
      <alignment horizontal="center"/>
    </xf>
    <xf numFmtId="0" fontId="11" fillId="0" borderId="45" xfId="0" applyFont="1" applyBorder="1" applyAlignment="1">
      <alignment horizontal="center"/>
    </xf>
    <xf numFmtId="0" fontId="11" fillId="0" borderId="0" xfId="0" applyFont="1" applyAlignment="1">
      <alignment horizontal="center"/>
    </xf>
    <xf numFmtId="0" fontId="11" fillId="0" borderId="46" xfId="0" applyFont="1" applyBorder="1" applyAlignment="1">
      <alignment horizontal="center"/>
    </xf>
    <xf numFmtId="0" fontId="16" fillId="0" borderId="45" xfId="0" applyFont="1" applyBorder="1" applyAlignment="1">
      <alignment horizontal="center"/>
    </xf>
    <xf numFmtId="0" fontId="16" fillId="0" borderId="0" xfId="0" applyFont="1" applyAlignment="1">
      <alignment horizontal="center"/>
    </xf>
    <xf numFmtId="0" fontId="16" fillId="0" borderId="46" xfId="0" applyFont="1" applyBorder="1" applyAlignment="1">
      <alignment horizontal="center"/>
    </xf>
    <xf numFmtId="0" fontId="16" fillId="0" borderId="38"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3" fillId="0" borderId="38"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2" fillId="0" borderId="45"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14" fontId="1" fillId="4" borderId="8" xfId="0" applyNumberFormat="1" applyFont="1" applyFill="1" applyBorder="1" applyAlignment="1">
      <alignment horizontal="left"/>
    </xf>
    <xf numFmtId="0" fontId="8" fillId="4" borderId="8" xfId="0" applyFont="1" applyFill="1" applyBorder="1" applyAlignment="1">
      <alignment horizontal="left"/>
    </xf>
    <xf numFmtId="0" fontId="8" fillId="4" borderId="32"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1" fillId="4" borderId="3" xfId="0" applyFont="1" applyFill="1" applyBorder="1" applyAlignment="1">
      <alignment horizontal="left"/>
    </xf>
    <xf numFmtId="0" fontId="11" fillId="4" borderId="3" xfId="0" applyFont="1" applyFill="1" applyBorder="1" applyAlignment="1">
      <alignment horizontal="left"/>
    </xf>
    <xf numFmtId="0" fontId="1" fillId="4" borderId="27" xfId="0" applyFont="1" applyFill="1" applyBorder="1" applyAlignment="1">
      <alignment horizontal="left"/>
    </xf>
    <xf numFmtId="0" fontId="2" fillId="4" borderId="35" xfId="0" applyFont="1" applyFill="1" applyBorder="1" applyAlignment="1">
      <alignment horizontal="left"/>
    </xf>
    <xf numFmtId="0" fontId="2" fillId="4" borderId="36" xfId="0" applyFont="1" applyFill="1" applyBorder="1" applyAlignment="1">
      <alignment horizontal="left"/>
    </xf>
    <xf numFmtId="0" fontId="1" fillId="4" borderId="2" xfId="0" applyFont="1" applyFill="1" applyBorder="1" applyAlignment="1">
      <alignment horizontal="left"/>
    </xf>
    <xf numFmtId="0" fontId="11" fillId="4" borderId="2" xfId="0" applyFont="1" applyFill="1" applyBorder="1" applyAlignment="1">
      <alignment horizontal="left"/>
    </xf>
    <xf numFmtId="0" fontId="11" fillId="4" borderId="27" xfId="0" applyFont="1" applyFill="1" applyBorder="1" applyAlignment="1">
      <alignment horizontal="left"/>
    </xf>
    <xf numFmtId="0" fontId="0" fillId="0" borderId="43" xfId="0" applyBorder="1" applyAlignment="1">
      <alignment horizontal="center"/>
    </xf>
    <xf numFmtId="0" fontId="0" fillId="0" borderId="42"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0" xfId="0" applyAlignment="1">
      <alignment horizontal="center"/>
    </xf>
    <xf numFmtId="0" fontId="0" fillId="0" borderId="46" xfId="0" applyBorder="1" applyAlignment="1">
      <alignment horizontal="center"/>
    </xf>
    <xf numFmtId="0" fontId="11" fillId="0" borderId="38" xfId="0" applyFont="1"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 fillId="4" borderId="2" xfId="0" applyFont="1" applyFill="1" applyBorder="1" applyAlignment="1">
      <alignment horizontal="left"/>
    </xf>
    <xf numFmtId="0" fontId="12" fillId="2" borderId="0" xfId="0" applyFont="1" applyFill="1" applyAlignment="1">
      <alignment horizontal="left"/>
    </xf>
    <xf numFmtId="0" fontId="12" fillId="3" borderId="0" xfId="0" applyFont="1" applyFill="1" applyAlignment="1">
      <alignment horizontal="left"/>
    </xf>
    <xf numFmtId="0" fontId="11" fillId="0" borderId="43" xfId="0" applyFont="1" applyBorder="1" applyAlignment="1">
      <alignment horizontal="left" wrapText="1"/>
    </xf>
    <xf numFmtId="0" fontId="11" fillId="0" borderId="42" xfId="0" applyFont="1" applyBorder="1" applyAlignment="1">
      <alignment horizontal="left" wrapText="1"/>
    </xf>
    <xf numFmtId="0" fontId="11" fillId="0" borderId="44" xfId="0" applyFont="1" applyBorder="1" applyAlignment="1">
      <alignment horizontal="left" wrapText="1"/>
    </xf>
    <xf numFmtId="0" fontId="12" fillId="2" borderId="0" xfId="0" applyFont="1" applyFill="1" applyAlignment="1">
      <alignment horizontal="left" wrapText="1"/>
    </xf>
    <xf numFmtId="0" fontId="11" fillId="0" borderId="28" xfId="0" applyFont="1" applyBorder="1" applyAlignment="1">
      <alignment horizontal="left" wrapText="1"/>
    </xf>
    <xf numFmtId="0" fontId="11" fillId="0" borderId="29" xfId="0" applyFont="1" applyBorder="1" applyAlignment="1">
      <alignment horizontal="left" wrapText="1"/>
    </xf>
    <xf numFmtId="0" fontId="11" fillId="0" borderId="1" xfId="0" applyFont="1" applyBorder="1" applyAlignment="1">
      <alignment horizontal="left"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8" fillId="4" borderId="2" xfId="0" applyFont="1" applyFill="1" applyBorder="1" applyAlignment="1">
      <alignment horizontal="left"/>
    </xf>
    <xf numFmtId="0" fontId="8" fillId="4" borderId="27" xfId="0" applyFont="1" applyFill="1" applyBorder="1" applyAlignment="1">
      <alignment horizontal="left"/>
    </xf>
  </cellXfs>
  <cellStyles count="4">
    <cellStyle name="Moeda" xfId="1" builtinId="4"/>
    <cellStyle name="Normal" xfId="0" builtinId="0"/>
    <cellStyle name="Porcentagem" xfId="2" builtinId="5"/>
    <cellStyle name="Vírgula" xfId="3" builtinId="3"/>
  </cellStyles>
  <dxfs count="2">
    <dxf>
      <font>
        <color rgb="FF9C0006"/>
      </font>
      <fill>
        <patternFill>
          <bgColor rgb="FFFFC7CE"/>
        </patternFill>
      </fill>
    </dxf>
    <dxf>
      <fill>
        <patternFill>
          <bgColor rgb="FFFF9999"/>
        </patternFill>
      </fill>
    </dxf>
  </dxfs>
  <tableStyles count="0" defaultTableStyle="TableStyleMedium2" defaultPivotStyle="PivotStyleLight16"/>
  <colors>
    <mruColors>
      <color rgb="FFFF9999"/>
      <color rgb="FF6DFB8F"/>
      <color rgb="FF07F74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80294</xdr:colOff>
      <xdr:row>14</xdr:row>
      <xdr:rowOff>33338</xdr:rowOff>
    </xdr:from>
    <xdr:to>
      <xdr:col>10</xdr:col>
      <xdr:colOff>1895246</xdr:colOff>
      <xdr:row>21</xdr:row>
      <xdr:rowOff>297657</xdr:rowOff>
    </xdr:to>
    <xdr:pic>
      <xdr:nvPicPr>
        <xdr:cNvPr id="2" name="Imagem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6251" t="30115" r="39089" b="53216"/>
        <a:stretch/>
      </xdr:blipFill>
      <xdr:spPr>
        <a:xfrm>
          <a:off x="80294" y="7355682"/>
          <a:ext cx="7684733" cy="1609725"/>
        </a:xfrm>
        <a:prstGeom prst="rect">
          <a:avLst/>
        </a:prstGeom>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857251</xdr:colOff>
      <xdr:row>1</xdr:row>
      <xdr:rowOff>148167</xdr:rowOff>
    </xdr:to>
    <xdr:pic>
      <xdr:nvPicPr>
        <xdr:cNvPr id="4" name="Imagem 3">
          <a:extLst>
            <a:ext uri="{FF2B5EF4-FFF2-40B4-BE49-F238E27FC236}">
              <a16:creationId xmlns:a16="http://schemas.microsoft.com/office/drawing/2014/main" xmlns=""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 y="0"/>
          <a:ext cx="857250" cy="71966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321469</xdr:colOff>
      <xdr:row>1</xdr:row>
      <xdr:rowOff>178594</xdr:rowOff>
    </xdr:to>
    <xdr:pic>
      <xdr:nvPicPr>
        <xdr:cNvPr id="2" name="Imagem 1">
          <a:extLst>
            <a:ext uri="{FF2B5EF4-FFF2-40B4-BE49-F238E27FC236}">
              <a16:creationId xmlns:a16="http://schemas.microsoft.com/office/drawing/2014/main" xmlns=""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2369344" cy="78581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3755570</xdr:colOff>
      <xdr:row>1</xdr:row>
      <xdr:rowOff>95250</xdr:rowOff>
    </xdr:to>
    <xdr:pic>
      <xdr:nvPicPr>
        <xdr:cNvPr id="3" name="Imagem 2">
          <a:extLst>
            <a:ext uri="{FF2B5EF4-FFF2-40B4-BE49-F238E27FC236}">
              <a16:creationId xmlns:a16="http://schemas.microsoft.com/office/drawing/2014/main" xmlns="" id="{00000000-0008-0000-03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15785" y="0"/>
          <a:ext cx="4735285" cy="68035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1</xdr:row>
      <xdr:rowOff>107156</xdr:rowOff>
    </xdr:to>
    <xdr:pic>
      <xdr:nvPicPr>
        <xdr:cNvPr id="2" name="Imagem 1">
          <a:extLst>
            <a:ext uri="{FF2B5EF4-FFF2-40B4-BE49-F238E27FC236}">
              <a16:creationId xmlns:a16="http://schemas.microsoft.com/office/drawing/2014/main" xmlns=""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512094" cy="7024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1026583</xdr:colOff>
      <xdr:row>1</xdr:row>
      <xdr:rowOff>137584</xdr:rowOff>
    </xdr:to>
    <xdr:pic>
      <xdr:nvPicPr>
        <xdr:cNvPr id="2" name="Imagem 1">
          <a:extLst>
            <a:ext uri="{FF2B5EF4-FFF2-40B4-BE49-F238E27FC236}">
              <a16:creationId xmlns:a16="http://schemas.microsoft.com/office/drawing/2014/main" xmlns=""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1651000" cy="751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1643063</xdr:colOff>
      <xdr:row>1</xdr:row>
      <xdr:rowOff>154781</xdr:rowOff>
    </xdr:to>
    <xdr:pic>
      <xdr:nvPicPr>
        <xdr:cNvPr id="2" name="Imagem 1">
          <a:extLst>
            <a:ext uri="{FF2B5EF4-FFF2-40B4-BE49-F238E27FC236}">
              <a16:creationId xmlns:a16="http://schemas.microsoft.com/office/drawing/2014/main" xmlns="" id="{00000000-0008-0000-06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1643063" cy="75009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202406</xdr:colOff>
      <xdr:row>0</xdr:row>
      <xdr:rowOff>547688</xdr:rowOff>
    </xdr:to>
    <xdr:pic>
      <xdr:nvPicPr>
        <xdr:cNvPr id="2" name="Imagem 1">
          <a:extLst>
            <a:ext uri="{FF2B5EF4-FFF2-40B4-BE49-F238E27FC236}">
              <a16:creationId xmlns:a16="http://schemas.microsoft.com/office/drawing/2014/main" xmlns=""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440656" cy="54768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214312</xdr:colOff>
      <xdr:row>1</xdr:row>
      <xdr:rowOff>130969</xdr:rowOff>
    </xdr:to>
    <xdr:pic>
      <xdr:nvPicPr>
        <xdr:cNvPr id="2" name="Imagem 1">
          <a:extLst>
            <a:ext uri="{FF2B5EF4-FFF2-40B4-BE49-F238E27FC236}">
              <a16:creationId xmlns:a16="http://schemas.microsoft.com/office/drawing/2014/main" xmlns=""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428750" cy="7143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32</xdr:row>
      <xdr:rowOff>0</xdr:rowOff>
    </xdr:from>
    <xdr:to>
      <xdr:col>2</xdr:col>
      <xdr:colOff>214312</xdr:colOff>
      <xdr:row>33</xdr:row>
      <xdr:rowOff>130969</xdr:rowOff>
    </xdr:to>
    <xdr:pic>
      <xdr:nvPicPr>
        <xdr:cNvPr id="7" name="Imagem 6">
          <a:extLst>
            <a:ext uri="{FF2B5EF4-FFF2-40B4-BE49-F238E27FC236}">
              <a16:creationId xmlns:a16="http://schemas.microsoft.com/office/drawing/2014/main" xmlns="" id="{00000000-0008-0000-08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227219"/>
          <a:ext cx="1428750" cy="7143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N~1/AppData/Local/Temp/plano_de_trabalho_versao_23jun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ORIENTAÇÕES PREENCHIMENTO"/>
      <sheetName val="Plan2 1.DADOS,2.OBJ e 2.1.Vigên"/>
      <sheetName val="Plan3 2.2. QUADRO RESUMO"/>
      <sheetName val="Plan4 2.3. OPERAÇÕES"/>
      <sheetName val="Plan5 3. JUSTIFIC. e 4.BENEFIC."/>
      <sheetName val="Plan 6 5. METAS e 6.ETAPAS"/>
      <sheetName val="Plan7 7. PLANO DE APLICAÇÃO"/>
      <sheetName val="Plan8 8.PREVISÃO e 9 CRONOGRAMA"/>
      <sheetName val="Plan9 10. ASSINATURAS"/>
    </sheetNames>
    <sheetDataSet>
      <sheetData sheetId="0"/>
      <sheetData sheetId="1"/>
      <sheetData sheetId="2"/>
      <sheetData sheetId="3"/>
      <sheetData sheetId="4"/>
      <sheetData sheetId="5"/>
      <sheetData sheetId="6">
        <row r="24">
          <cell r="F24">
            <v>0</v>
          </cell>
        </row>
        <row r="25">
          <cell r="C25">
            <v>0</v>
          </cell>
          <cell r="F25">
            <v>0</v>
          </cell>
        </row>
        <row r="26">
          <cell r="F26">
            <v>0</v>
          </cell>
        </row>
        <row r="27">
          <cell r="C27">
            <v>0</v>
          </cell>
          <cell r="F27">
            <v>0</v>
          </cell>
        </row>
        <row r="28">
          <cell r="C28">
            <v>0</v>
          </cell>
          <cell r="F28">
            <v>0</v>
          </cell>
        </row>
        <row r="29">
          <cell r="C29">
            <v>0</v>
          </cell>
          <cell r="F29">
            <v>0</v>
          </cell>
        </row>
        <row r="30">
          <cell r="C30">
            <v>0</v>
          </cell>
          <cell r="F30">
            <v>0</v>
          </cell>
        </row>
      </sheetData>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tabSelected="1" topLeftCell="A7" zoomScaleNormal="100" zoomScaleSheetLayoutView="80" workbookViewId="0">
      <selection activeCell="A23" sqref="A23"/>
    </sheetView>
  </sheetViews>
  <sheetFormatPr defaultRowHeight="15" x14ac:dyDescent="0.2"/>
  <cols>
    <col min="1" max="1" width="6.140625" style="2" bestFit="1" customWidth="1"/>
    <col min="2" max="10" width="9.140625" style="43"/>
    <col min="11" max="11" width="28.85546875" style="43" customWidth="1"/>
    <col min="12" max="16384" width="9.140625" style="2"/>
  </cols>
  <sheetData>
    <row r="1" spans="1:11" ht="15.75" x14ac:dyDescent="0.25">
      <c r="A1" s="265" t="s">
        <v>190</v>
      </c>
      <c r="B1" s="265"/>
      <c r="C1" s="265"/>
      <c r="D1" s="265"/>
      <c r="E1" s="265"/>
      <c r="F1" s="265"/>
      <c r="G1" s="265"/>
      <c r="H1" s="265"/>
      <c r="I1" s="265"/>
      <c r="J1" s="265"/>
      <c r="K1" s="265"/>
    </row>
    <row r="2" spans="1:11" ht="15.75" x14ac:dyDescent="0.2">
      <c r="A2" s="266" t="s">
        <v>114</v>
      </c>
      <c r="B2" s="266"/>
      <c r="C2" s="266"/>
      <c r="D2" s="266"/>
      <c r="E2" s="266"/>
      <c r="F2" s="266"/>
      <c r="G2" s="266"/>
      <c r="H2" s="266"/>
      <c r="I2" s="266"/>
      <c r="J2" s="266"/>
      <c r="K2" s="266"/>
    </row>
    <row r="3" spans="1:11" ht="15.75" thickBot="1" x14ac:dyDescent="0.25"/>
    <row r="4" spans="1:11" ht="24.75" customHeight="1" thickBot="1" x14ac:dyDescent="0.3">
      <c r="A4" s="78" t="s">
        <v>121</v>
      </c>
      <c r="B4" s="274" t="s">
        <v>116</v>
      </c>
      <c r="C4" s="275"/>
      <c r="D4" s="275"/>
      <c r="E4" s="275"/>
      <c r="F4" s="275"/>
      <c r="G4" s="275"/>
      <c r="H4" s="275"/>
      <c r="I4" s="275"/>
      <c r="J4" s="275"/>
      <c r="K4" s="276"/>
    </row>
    <row r="5" spans="1:11" ht="80.25" customHeight="1" thickBot="1" x14ac:dyDescent="0.3">
      <c r="A5" s="79" t="s">
        <v>122</v>
      </c>
      <c r="B5" s="271" t="s">
        <v>115</v>
      </c>
      <c r="C5" s="272"/>
      <c r="D5" s="272"/>
      <c r="E5" s="272"/>
      <c r="F5" s="272"/>
      <c r="G5" s="272"/>
      <c r="H5" s="272"/>
      <c r="I5" s="272"/>
      <c r="J5" s="272"/>
      <c r="K5" s="273"/>
    </row>
    <row r="6" spans="1:11" ht="36" customHeight="1" thickBot="1" x14ac:dyDescent="0.3">
      <c r="A6" s="79" t="s">
        <v>124</v>
      </c>
      <c r="B6" s="277" t="s">
        <v>118</v>
      </c>
      <c r="C6" s="278"/>
      <c r="D6" s="278"/>
      <c r="E6" s="278"/>
      <c r="F6" s="278"/>
      <c r="G6" s="278"/>
      <c r="H6" s="278"/>
      <c r="I6" s="278"/>
      <c r="J6" s="278"/>
      <c r="K6" s="279"/>
    </row>
    <row r="7" spans="1:11" ht="50.25" customHeight="1" thickBot="1" x14ac:dyDescent="0.3">
      <c r="A7" s="80" t="s">
        <v>123</v>
      </c>
      <c r="B7" s="267" t="s">
        <v>128</v>
      </c>
      <c r="C7" s="268"/>
      <c r="D7" s="268"/>
      <c r="E7" s="268"/>
      <c r="F7" s="268"/>
      <c r="G7" s="268"/>
      <c r="H7" s="268"/>
      <c r="I7" s="268"/>
      <c r="J7" s="268"/>
      <c r="K7" s="269"/>
    </row>
    <row r="8" spans="1:11" ht="56.25" customHeight="1" thickBot="1" x14ac:dyDescent="0.3">
      <c r="A8" s="79" t="s">
        <v>172</v>
      </c>
      <c r="B8" s="280" t="s">
        <v>173</v>
      </c>
      <c r="C8" s="281"/>
      <c r="D8" s="281"/>
      <c r="E8" s="281"/>
      <c r="F8" s="281"/>
      <c r="G8" s="281"/>
      <c r="H8" s="281"/>
      <c r="I8" s="281"/>
      <c r="J8" s="281"/>
      <c r="K8" s="282"/>
    </row>
    <row r="9" spans="1:11" x14ac:dyDescent="0.2">
      <c r="A9" s="81"/>
    </row>
    <row r="10" spans="1:11" ht="15.75" x14ac:dyDescent="0.2">
      <c r="A10" s="266" t="s">
        <v>161</v>
      </c>
      <c r="B10" s="266"/>
      <c r="C10" s="266"/>
      <c r="D10" s="266"/>
      <c r="E10" s="266"/>
      <c r="F10" s="266"/>
      <c r="G10" s="266"/>
      <c r="H10" s="266"/>
      <c r="I10" s="266"/>
      <c r="J10" s="266"/>
      <c r="K10" s="266"/>
    </row>
    <row r="11" spans="1:11" ht="15.75" thickBot="1" x14ac:dyDescent="0.25"/>
    <row r="12" spans="1:11" ht="132" customHeight="1" thickBot="1" x14ac:dyDescent="0.3">
      <c r="A12" s="78" t="s">
        <v>125</v>
      </c>
      <c r="B12" s="270" t="s">
        <v>182</v>
      </c>
      <c r="C12" s="268"/>
      <c r="D12" s="268"/>
      <c r="E12" s="268"/>
      <c r="F12" s="268"/>
      <c r="G12" s="268"/>
      <c r="H12" s="268"/>
      <c r="I12" s="268"/>
      <c r="J12" s="268"/>
      <c r="K12" s="269"/>
    </row>
    <row r="13" spans="1:11" ht="42.75" customHeight="1" thickBot="1" x14ac:dyDescent="0.3">
      <c r="A13" s="79" t="s">
        <v>126</v>
      </c>
      <c r="B13" s="270" t="s">
        <v>129</v>
      </c>
      <c r="C13" s="268"/>
      <c r="D13" s="268"/>
      <c r="E13" s="268"/>
      <c r="F13" s="268"/>
      <c r="G13" s="268"/>
      <c r="H13" s="268"/>
      <c r="I13" s="268"/>
      <c r="J13" s="268"/>
      <c r="K13" s="269"/>
    </row>
    <row r="14" spans="1:11" ht="75" customHeight="1" thickBot="1" x14ac:dyDescent="0.3">
      <c r="A14" s="80" t="s">
        <v>127</v>
      </c>
      <c r="B14" s="267" t="s">
        <v>130</v>
      </c>
      <c r="C14" s="268"/>
      <c r="D14" s="268"/>
      <c r="E14" s="268"/>
      <c r="F14" s="268"/>
      <c r="G14" s="268"/>
      <c r="H14" s="268"/>
      <c r="I14" s="268"/>
      <c r="J14" s="268"/>
      <c r="K14" s="269"/>
    </row>
    <row r="21" spans="1:11" ht="15.75" x14ac:dyDescent="0.2">
      <c r="A21" s="266" t="s">
        <v>144</v>
      </c>
      <c r="B21" s="266"/>
      <c r="C21" s="266"/>
      <c r="D21" s="266"/>
      <c r="E21" s="266"/>
      <c r="F21" s="266"/>
      <c r="G21" s="266"/>
      <c r="H21" s="266"/>
      <c r="I21" s="266"/>
      <c r="J21" s="266"/>
      <c r="K21" s="266"/>
    </row>
    <row r="22" spans="1:11" ht="33.75" customHeight="1" thickBot="1" x14ac:dyDescent="0.25"/>
    <row r="23" spans="1:11" ht="16.5" customHeight="1" x14ac:dyDescent="0.25">
      <c r="A23" s="42" t="s">
        <v>162</v>
      </c>
      <c r="B23" s="256" t="s">
        <v>160</v>
      </c>
      <c r="C23" s="257"/>
      <c r="D23" s="257"/>
      <c r="E23" s="257"/>
      <c r="F23" s="257"/>
      <c r="G23" s="257"/>
      <c r="H23" s="257"/>
      <c r="I23" s="257"/>
      <c r="J23" s="257"/>
      <c r="K23" s="258"/>
    </row>
    <row r="24" spans="1:11" x14ac:dyDescent="0.2">
      <c r="A24" s="82">
        <v>1</v>
      </c>
      <c r="B24" s="259" t="s">
        <v>145</v>
      </c>
      <c r="C24" s="260"/>
      <c r="D24" s="260"/>
      <c r="E24" s="260"/>
      <c r="F24" s="260"/>
      <c r="G24" s="260"/>
      <c r="H24" s="260"/>
      <c r="I24" s="260"/>
      <c r="J24" s="260"/>
      <c r="K24" s="261"/>
    </row>
    <row r="25" spans="1:11" x14ac:dyDescent="0.2">
      <c r="A25" s="83">
        <v>2</v>
      </c>
      <c r="B25" s="259" t="s">
        <v>146</v>
      </c>
      <c r="C25" s="260"/>
      <c r="D25" s="260"/>
      <c r="E25" s="260"/>
      <c r="F25" s="260"/>
      <c r="G25" s="260"/>
      <c r="H25" s="260"/>
      <c r="I25" s="260"/>
      <c r="J25" s="260"/>
      <c r="K25" s="261"/>
    </row>
    <row r="26" spans="1:11" x14ac:dyDescent="0.2">
      <c r="A26" s="84"/>
      <c r="B26" s="259" t="s">
        <v>147</v>
      </c>
      <c r="C26" s="260"/>
      <c r="D26" s="260"/>
      <c r="E26" s="260"/>
      <c r="F26" s="260"/>
      <c r="G26" s="260"/>
      <c r="H26" s="260"/>
      <c r="I26" s="260"/>
      <c r="J26" s="260"/>
      <c r="K26" s="261"/>
    </row>
    <row r="27" spans="1:11" x14ac:dyDescent="0.2">
      <c r="A27" s="85"/>
      <c r="B27" s="259" t="s">
        <v>134</v>
      </c>
      <c r="C27" s="260"/>
      <c r="D27" s="260"/>
      <c r="E27" s="260"/>
      <c r="F27" s="260"/>
      <c r="G27" s="260"/>
      <c r="H27" s="260"/>
      <c r="I27" s="260"/>
      <c r="J27" s="260"/>
      <c r="K27" s="261"/>
    </row>
    <row r="28" spans="1:11" x14ac:dyDescent="0.2">
      <c r="A28" s="82">
        <v>3</v>
      </c>
      <c r="B28" s="259" t="s">
        <v>135</v>
      </c>
      <c r="C28" s="260"/>
      <c r="D28" s="260"/>
      <c r="E28" s="260"/>
      <c r="F28" s="260"/>
      <c r="G28" s="260"/>
      <c r="H28" s="260"/>
      <c r="I28" s="260"/>
      <c r="J28" s="260"/>
      <c r="K28" s="261"/>
    </row>
    <row r="29" spans="1:11" x14ac:dyDescent="0.2">
      <c r="A29" s="82">
        <v>4</v>
      </c>
      <c r="B29" s="259" t="s">
        <v>136</v>
      </c>
      <c r="C29" s="260"/>
      <c r="D29" s="260"/>
      <c r="E29" s="260"/>
      <c r="F29" s="260"/>
      <c r="G29" s="260"/>
      <c r="H29" s="260"/>
      <c r="I29" s="260"/>
      <c r="J29" s="260"/>
      <c r="K29" s="261"/>
    </row>
    <row r="30" spans="1:11" x14ac:dyDescent="0.2">
      <c r="A30" s="83">
        <v>5</v>
      </c>
      <c r="B30" s="259" t="s">
        <v>148</v>
      </c>
      <c r="C30" s="260"/>
      <c r="D30" s="260"/>
      <c r="E30" s="260"/>
      <c r="F30" s="260"/>
      <c r="G30" s="260"/>
      <c r="H30" s="260"/>
      <c r="I30" s="260"/>
      <c r="J30" s="260"/>
      <c r="K30" s="261"/>
    </row>
    <row r="31" spans="1:11" x14ac:dyDescent="0.2">
      <c r="A31" s="85"/>
      <c r="B31" s="259" t="s">
        <v>149</v>
      </c>
      <c r="C31" s="260"/>
      <c r="D31" s="260"/>
      <c r="E31" s="260"/>
      <c r="F31" s="260"/>
      <c r="G31" s="260"/>
      <c r="H31" s="260"/>
      <c r="I31" s="260"/>
      <c r="J31" s="260"/>
      <c r="K31" s="261"/>
    </row>
    <row r="32" spans="1:11" x14ac:dyDescent="0.2">
      <c r="A32" s="83">
        <v>6</v>
      </c>
      <c r="B32" s="259" t="s">
        <v>150</v>
      </c>
      <c r="C32" s="260"/>
      <c r="D32" s="260"/>
      <c r="E32" s="260"/>
      <c r="F32" s="260"/>
      <c r="G32" s="260"/>
      <c r="H32" s="260"/>
      <c r="I32" s="260"/>
      <c r="J32" s="260"/>
      <c r="K32" s="261"/>
    </row>
    <row r="33" spans="1:11" x14ac:dyDescent="0.2">
      <c r="A33" s="85"/>
      <c r="B33" s="259" t="s">
        <v>151</v>
      </c>
      <c r="C33" s="260"/>
      <c r="D33" s="260"/>
      <c r="E33" s="260"/>
      <c r="F33" s="260"/>
      <c r="G33" s="260"/>
      <c r="H33" s="260"/>
      <c r="I33" s="260"/>
      <c r="J33" s="260"/>
      <c r="K33" s="261"/>
    </row>
    <row r="34" spans="1:11" x14ac:dyDescent="0.2">
      <c r="A34" s="82">
        <v>7</v>
      </c>
      <c r="B34" s="259" t="s">
        <v>152</v>
      </c>
      <c r="C34" s="260"/>
      <c r="D34" s="260"/>
      <c r="E34" s="260"/>
      <c r="F34" s="260"/>
      <c r="G34" s="260"/>
      <c r="H34" s="260"/>
      <c r="I34" s="260"/>
      <c r="J34" s="260"/>
      <c r="K34" s="261"/>
    </row>
    <row r="35" spans="1:11" x14ac:dyDescent="0.2">
      <c r="A35" s="83">
        <v>8</v>
      </c>
      <c r="B35" s="259" t="s">
        <v>153</v>
      </c>
      <c r="C35" s="260"/>
      <c r="D35" s="260"/>
      <c r="E35" s="260"/>
      <c r="F35" s="260"/>
      <c r="G35" s="260"/>
      <c r="H35" s="260"/>
      <c r="I35" s="260"/>
      <c r="J35" s="260"/>
      <c r="K35" s="261"/>
    </row>
    <row r="36" spans="1:11" x14ac:dyDescent="0.2">
      <c r="A36" s="85"/>
      <c r="B36" s="259" t="s">
        <v>154</v>
      </c>
      <c r="C36" s="260"/>
      <c r="D36" s="260"/>
      <c r="E36" s="260"/>
      <c r="F36" s="260"/>
      <c r="G36" s="260"/>
      <c r="H36" s="260"/>
      <c r="I36" s="260"/>
      <c r="J36" s="260"/>
      <c r="K36" s="261"/>
    </row>
    <row r="37" spans="1:11" x14ac:dyDescent="0.2">
      <c r="A37" s="83">
        <v>9</v>
      </c>
      <c r="B37" s="259" t="s">
        <v>155</v>
      </c>
      <c r="C37" s="260"/>
      <c r="D37" s="260"/>
      <c r="E37" s="260"/>
      <c r="F37" s="260"/>
      <c r="G37" s="260"/>
      <c r="H37" s="260"/>
      <c r="I37" s="260"/>
      <c r="J37" s="260"/>
      <c r="K37" s="261"/>
    </row>
    <row r="38" spans="1:11" x14ac:dyDescent="0.2">
      <c r="A38" s="84"/>
      <c r="B38" s="259" t="s">
        <v>156</v>
      </c>
      <c r="C38" s="260"/>
      <c r="D38" s="260"/>
      <c r="E38" s="260"/>
      <c r="F38" s="260"/>
      <c r="G38" s="260"/>
      <c r="H38" s="260"/>
      <c r="I38" s="260"/>
      <c r="J38" s="260"/>
      <c r="K38" s="261"/>
    </row>
    <row r="39" spans="1:11" x14ac:dyDescent="0.2">
      <c r="A39" s="84"/>
      <c r="B39" s="259" t="s">
        <v>159</v>
      </c>
      <c r="C39" s="260"/>
      <c r="D39" s="260"/>
      <c r="E39" s="260"/>
      <c r="F39" s="260"/>
      <c r="G39" s="260"/>
      <c r="H39" s="260"/>
      <c r="I39" s="260"/>
      <c r="J39" s="260"/>
      <c r="K39" s="261"/>
    </row>
    <row r="40" spans="1:11" x14ac:dyDescent="0.2">
      <c r="A40" s="84"/>
      <c r="B40" s="259" t="s">
        <v>157</v>
      </c>
      <c r="C40" s="260"/>
      <c r="D40" s="260"/>
      <c r="E40" s="260"/>
      <c r="F40" s="260"/>
      <c r="G40" s="260"/>
      <c r="H40" s="260"/>
      <c r="I40" s="260"/>
      <c r="J40" s="260"/>
      <c r="K40" s="261"/>
    </row>
    <row r="41" spans="1:11" ht="15.75" thickBot="1" x14ac:dyDescent="0.25">
      <c r="A41" s="86"/>
      <c r="B41" s="262" t="s">
        <v>158</v>
      </c>
      <c r="C41" s="263"/>
      <c r="D41" s="263"/>
      <c r="E41" s="263"/>
      <c r="F41" s="263"/>
      <c r="G41" s="263"/>
      <c r="H41" s="263"/>
      <c r="I41" s="263"/>
      <c r="J41" s="263"/>
      <c r="K41" s="264"/>
    </row>
  </sheetData>
  <sheetProtection password="D059" sheet="1" objects="1" scenarios="1"/>
  <mergeCells count="31">
    <mergeCell ref="A1:K1"/>
    <mergeCell ref="A21:K21"/>
    <mergeCell ref="B14:K14"/>
    <mergeCell ref="A2:K2"/>
    <mergeCell ref="B12:K12"/>
    <mergeCell ref="B13:K13"/>
    <mergeCell ref="B5:K5"/>
    <mergeCell ref="B4:K4"/>
    <mergeCell ref="A10:K10"/>
    <mergeCell ref="B7:K7"/>
    <mergeCell ref="B6:K6"/>
    <mergeCell ref="B8:K8"/>
    <mergeCell ref="B41:K41"/>
    <mergeCell ref="B40:K40"/>
    <mergeCell ref="B39:K39"/>
    <mergeCell ref="B38:K38"/>
    <mergeCell ref="B29:K29"/>
    <mergeCell ref="B30:K30"/>
    <mergeCell ref="B31:K31"/>
    <mergeCell ref="B32:K32"/>
    <mergeCell ref="B33:K33"/>
    <mergeCell ref="B23:K23"/>
    <mergeCell ref="B34:K34"/>
    <mergeCell ref="B35:K35"/>
    <mergeCell ref="B36:K36"/>
    <mergeCell ref="B37:K37"/>
    <mergeCell ref="B24:K24"/>
    <mergeCell ref="B25:K25"/>
    <mergeCell ref="B26:K26"/>
    <mergeCell ref="B27:K27"/>
    <mergeCell ref="B28:K28"/>
  </mergeCells>
  <pageMargins left="0.70866141732283472" right="0.39370078740157483" top="0.74803149606299213" bottom="0.39370078740157483"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90" zoomScaleNormal="90" zoomScaleSheetLayoutView="80" workbookViewId="0">
      <selection activeCell="C26" sqref="C26:D26"/>
    </sheetView>
  </sheetViews>
  <sheetFormatPr defaultRowHeight="15" x14ac:dyDescent="0.2"/>
  <cols>
    <col min="1" max="1" width="14.28515625" style="158" customWidth="1"/>
    <col min="2" max="2" width="12.5703125" style="158" customWidth="1"/>
    <col min="3" max="3" width="9.28515625" style="158" customWidth="1"/>
    <col min="4" max="4" width="17.5703125" style="158" customWidth="1"/>
    <col min="5" max="5" width="12.85546875" style="158" bestFit="1" customWidth="1"/>
    <col min="6" max="6" width="9.140625" style="158"/>
    <col min="7" max="7" width="11.85546875" style="158" customWidth="1"/>
    <col min="8" max="8" width="10.85546875" style="158" customWidth="1"/>
    <col min="9" max="16384" width="9.140625" style="158"/>
  </cols>
  <sheetData>
    <row r="1" spans="1:9" ht="45" customHeight="1" x14ac:dyDescent="0.25">
      <c r="A1" s="156"/>
      <c r="B1" s="292" t="s">
        <v>190</v>
      </c>
      <c r="C1" s="292"/>
      <c r="D1" s="292"/>
      <c r="E1" s="292"/>
      <c r="F1" s="292"/>
      <c r="G1" s="292"/>
      <c r="H1" s="292"/>
      <c r="I1" s="157"/>
    </row>
    <row r="3" spans="1:9" ht="15.75" x14ac:dyDescent="0.25">
      <c r="A3" s="159" t="s">
        <v>0</v>
      </c>
      <c r="B3" s="159"/>
      <c r="C3" s="159"/>
      <c r="D3" s="159"/>
      <c r="E3" s="159"/>
      <c r="F3" s="159"/>
      <c r="G3" s="159"/>
      <c r="H3" s="160"/>
    </row>
    <row r="5" spans="1:9" ht="15.75" thickBot="1" x14ac:dyDescent="0.25"/>
    <row r="6" spans="1:9" x14ac:dyDescent="0.2">
      <c r="A6" s="161" t="s">
        <v>1</v>
      </c>
      <c r="B6" s="296" t="s">
        <v>197</v>
      </c>
      <c r="C6" s="296"/>
      <c r="D6" s="296"/>
      <c r="E6" s="296"/>
      <c r="F6" s="296"/>
      <c r="G6" s="296"/>
      <c r="H6" s="297"/>
    </row>
    <row r="7" spans="1:9" x14ac:dyDescent="0.2">
      <c r="A7" s="162" t="s">
        <v>2</v>
      </c>
      <c r="B7" s="294" t="s">
        <v>198</v>
      </c>
      <c r="C7" s="294"/>
      <c r="D7" s="294"/>
      <c r="E7" s="294"/>
      <c r="F7" s="294"/>
      <c r="G7" s="294"/>
      <c r="H7" s="295"/>
    </row>
    <row r="8" spans="1:9" x14ac:dyDescent="0.2">
      <c r="A8" s="162" t="s">
        <v>3</v>
      </c>
      <c r="B8" s="294" t="s">
        <v>199</v>
      </c>
      <c r="C8" s="294"/>
      <c r="D8" s="294"/>
      <c r="E8" s="294"/>
      <c r="F8" s="294"/>
      <c r="G8" s="294"/>
      <c r="H8" s="295"/>
    </row>
    <row r="9" spans="1:9" ht="15.75" customHeight="1" x14ac:dyDescent="0.2">
      <c r="A9" s="162" t="s">
        <v>4</v>
      </c>
      <c r="B9" s="163" t="s">
        <v>183</v>
      </c>
      <c r="C9" s="164" t="s">
        <v>5</v>
      </c>
      <c r="D9" s="163" t="s">
        <v>200</v>
      </c>
      <c r="E9" s="164" t="s">
        <v>92</v>
      </c>
      <c r="F9" s="303" t="s">
        <v>201</v>
      </c>
      <c r="G9" s="304"/>
      <c r="H9" s="305"/>
    </row>
    <row r="10" spans="1:9" ht="15.75" thickBot="1" x14ac:dyDescent="0.25">
      <c r="A10" s="165" t="s">
        <v>188</v>
      </c>
      <c r="B10" s="300"/>
      <c r="C10" s="301"/>
      <c r="D10" s="301"/>
      <c r="E10" s="301"/>
      <c r="F10" s="301"/>
      <c r="G10" s="301"/>
      <c r="H10" s="302"/>
    </row>
    <row r="12" spans="1:9" ht="15.75" thickBot="1" x14ac:dyDescent="0.25"/>
    <row r="13" spans="1:9" x14ac:dyDescent="0.2">
      <c r="A13" s="161" t="s">
        <v>6</v>
      </c>
      <c r="B13" s="296" t="s">
        <v>202</v>
      </c>
      <c r="C13" s="296"/>
      <c r="D13" s="296"/>
      <c r="E13" s="296"/>
      <c r="F13" s="296"/>
      <c r="G13" s="296"/>
      <c r="H13" s="297"/>
    </row>
    <row r="14" spans="1:9" ht="15.75" thickBot="1" x14ac:dyDescent="0.25">
      <c r="A14" s="165" t="s">
        <v>7</v>
      </c>
      <c r="B14" s="298" t="s">
        <v>203</v>
      </c>
      <c r="C14" s="298"/>
      <c r="D14" s="166" t="s">
        <v>220</v>
      </c>
      <c r="E14" s="298" t="s">
        <v>204</v>
      </c>
      <c r="F14" s="298"/>
      <c r="G14" s="298"/>
      <c r="H14" s="299"/>
    </row>
    <row r="15" spans="1:9" x14ac:dyDescent="0.2">
      <c r="C15" s="167"/>
      <c r="D15" s="167"/>
      <c r="E15" s="167"/>
      <c r="F15" s="167"/>
      <c r="G15" s="167"/>
      <c r="H15" s="167"/>
    </row>
    <row r="16" spans="1:9" ht="15.75" thickBot="1" x14ac:dyDescent="0.25"/>
    <row r="17" spans="1:8" x14ac:dyDescent="0.2">
      <c r="A17" s="161" t="s">
        <v>8</v>
      </c>
      <c r="B17" s="296" t="s">
        <v>205</v>
      </c>
      <c r="C17" s="296"/>
      <c r="D17" s="296"/>
      <c r="E17" s="296"/>
      <c r="F17" s="296"/>
      <c r="G17" s="296"/>
      <c r="H17" s="297"/>
    </row>
    <row r="18" spans="1:8" x14ac:dyDescent="0.2">
      <c r="A18" s="162" t="s">
        <v>9</v>
      </c>
      <c r="B18" s="294" t="s">
        <v>206</v>
      </c>
      <c r="C18" s="294"/>
      <c r="D18" s="164" t="s">
        <v>91</v>
      </c>
      <c r="E18" s="164"/>
      <c r="F18" s="294" t="s">
        <v>207</v>
      </c>
      <c r="G18" s="294"/>
      <c r="H18" s="295"/>
    </row>
    <row r="19" spans="1:8" ht="15.75" thickBot="1" x14ac:dyDescent="0.25">
      <c r="A19" s="165" t="s">
        <v>3</v>
      </c>
      <c r="B19" s="294" t="s">
        <v>208</v>
      </c>
      <c r="C19" s="294"/>
      <c r="D19" s="294"/>
      <c r="E19" s="294"/>
      <c r="F19" s="294"/>
      <c r="G19" s="294"/>
      <c r="H19" s="295"/>
    </row>
    <row r="20" spans="1:8" s="169" customFormat="1" x14ac:dyDescent="0.2">
      <c r="A20" s="158"/>
      <c r="B20" s="168"/>
      <c r="C20" s="168"/>
      <c r="D20" s="168"/>
      <c r="E20" s="168"/>
      <c r="F20" s="168"/>
      <c r="G20" s="168"/>
      <c r="H20" s="168"/>
    </row>
    <row r="22" spans="1:8" ht="15.75" x14ac:dyDescent="0.25">
      <c r="A22" s="288" t="s">
        <v>10</v>
      </c>
      <c r="B22" s="288"/>
      <c r="C22" s="288"/>
      <c r="D22" s="288"/>
      <c r="E22" s="288"/>
      <c r="F22" s="288"/>
      <c r="G22" s="288"/>
      <c r="H22" s="288"/>
    </row>
    <row r="23" spans="1:8" ht="15.75" thickBot="1" x14ac:dyDescent="0.25"/>
    <row r="24" spans="1:8" ht="46.5" customHeight="1" thickBot="1" x14ac:dyDescent="0.25">
      <c r="A24" s="289" t="s">
        <v>224</v>
      </c>
      <c r="B24" s="290"/>
      <c r="C24" s="290"/>
      <c r="D24" s="290"/>
      <c r="E24" s="290"/>
      <c r="F24" s="290"/>
      <c r="G24" s="290"/>
      <c r="H24" s="291"/>
    </row>
    <row r="25" spans="1:8" ht="15.75" thickBot="1" x14ac:dyDescent="0.25">
      <c r="A25" s="170"/>
      <c r="B25" s="170"/>
      <c r="C25" s="170"/>
      <c r="D25" s="170"/>
      <c r="E25" s="170"/>
      <c r="F25" s="170"/>
      <c r="G25" s="170"/>
      <c r="H25" s="170"/>
    </row>
    <row r="26" spans="1:8" ht="16.5" thickBot="1" x14ac:dyDescent="0.3">
      <c r="A26" s="170"/>
      <c r="B26" s="171">
        <f>'Plan3 2.2. QUADRO RESUMO'!F23</f>
        <v>2400</v>
      </c>
      <c r="C26" s="284" t="s">
        <v>221</v>
      </c>
      <c r="D26" s="284"/>
      <c r="E26" s="172">
        <f>'Plan3 2.2. QUADRO RESUMO'!K23</f>
        <v>14400</v>
      </c>
      <c r="F26" s="173" t="s">
        <v>97</v>
      </c>
      <c r="G26" s="174"/>
      <c r="H26" s="170"/>
    </row>
    <row r="29" spans="1:8" ht="15.75" x14ac:dyDescent="0.25">
      <c r="A29" s="293" t="s">
        <v>134</v>
      </c>
      <c r="B29" s="293"/>
      <c r="C29" s="293"/>
      <c r="D29" s="293"/>
      <c r="E29" s="293"/>
      <c r="F29" s="293"/>
      <c r="G29" s="293"/>
      <c r="H29" s="293"/>
    </row>
    <row r="30" spans="1:8" ht="15.75" thickBot="1" x14ac:dyDescent="0.25"/>
    <row r="31" spans="1:8" x14ac:dyDescent="0.2">
      <c r="A31" s="175" t="s">
        <v>225</v>
      </c>
      <c r="B31" s="176"/>
      <c r="C31" s="176"/>
      <c r="D31" s="176"/>
      <c r="E31" s="176"/>
      <c r="F31" s="176"/>
      <c r="G31" s="176"/>
      <c r="H31" s="177"/>
    </row>
    <row r="32" spans="1:8" ht="15.75" thickBot="1" x14ac:dyDescent="0.25">
      <c r="A32" s="285" t="s">
        <v>226</v>
      </c>
      <c r="B32" s="286"/>
      <c r="C32" s="286"/>
      <c r="D32" s="286"/>
      <c r="E32" s="286"/>
      <c r="F32" s="286"/>
      <c r="G32" s="286"/>
      <c r="H32" s="287"/>
    </row>
    <row r="33" spans="2:5" ht="21" customHeight="1" thickBot="1" x14ac:dyDescent="0.25"/>
    <row r="34" spans="2:5" ht="15.75" thickBot="1" x14ac:dyDescent="0.25">
      <c r="B34" s="283" t="s">
        <v>112</v>
      </c>
      <c r="C34" s="284"/>
      <c r="D34" s="178">
        <v>24</v>
      </c>
      <c r="E34" s="179" t="s">
        <v>104</v>
      </c>
    </row>
  </sheetData>
  <protectedRanges>
    <protectedRange sqref="A1 B6:H8 B9 D9 F9 B10 B13 B14 E14 B17 B18 F18 B19 D34" name="dados cadastrais"/>
  </protectedRanges>
  <mergeCells count="19">
    <mergeCell ref="B1:H1"/>
    <mergeCell ref="A29:H29"/>
    <mergeCell ref="F18:H18"/>
    <mergeCell ref="B19:H19"/>
    <mergeCell ref="B13:H13"/>
    <mergeCell ref="B14:C14"/>
    <mergeCell ref="E14:H14"/>
    <mergeCell ref="B17:H17"/>
    <mergeCell ref="B18:C18"/>
    <mergeCell ref="B6:H6"/>
    <mergeCell ref="B7:H7"/>
    <mergeCell ref="B8:H8"/>
    <mergeCell ref="B10:H10"/>
    <mergeCell ref="F9:H9"/>
    <mergeCell ref="B34:C34"/>
    <mergeCell ref="A32:H32"/>
    <mergeCell ref="A22:H22"/>
    <mergeCell ref="A24:H24"/>
    <mergeCell ref="C26:D26"/>
  </mergeCells>
  <pageMargins left="0.7" right="0.7" top="0.75" bottom="0.75" header="0.3" footer="0.3"/>
  <pageSetup paperSize="9" scale="88" orientation="portrait" r:id="rId1"/>
  <rowBreaks count="2" manualBreakCount="2">
    <brk id="39" max="16383" man="1"/>
    <brk id="40"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zoomScale="80" zoomScaleNormal="80" zoomScaleSheetLayoutView="90" workbookViewId="0">
      <selection activeCell="G7" sqref="G7"/>
    </sheetView>
  </sheetViews>
  <sheetFormatPr defaultRowHeight="15" x14ac:dyDescent="0.25"/>
  <cols>
    <col min="1" max="1" width="5.5703125" customWidth="1"/>
    <col min="2" max="2" width="17.42578125" style="6" customWidth="1"/>
    <col min="3" max="3" width="7.7109375" style="6" bestFit="1" customWidth="1"/>
    <col min="4" max="5" width="14.5703125" customWidth="1"/>
    <col min="6" max="6" width="12.28515625" customWidth="1"/>
    <col min="7" max="7" width="15" customWidth="1"/>
    <col min="8" max="8" width="12.28515625" customWidth="1"/>
    <col min="9" max="9" width="11" bestFit="1" customWidth="1"/>
    <col min="10" max="10" width="14.5703125" customWidth="1"/>
    <col min="11" max="11" width="17.7109375" style="12" customWidth="1"/>
  </cols>
  <sheetData>
    <row r="1" spans="1:12" ht="48" customHeight="1" x14ac:dyDescent="0.25">
      <c r="A1" s="316" t="s">
        <v>113</v>
      </c>
      <c r="B1" s="316"/>
      <c r="C1" s="125"/>
      <c r="D1" s="308" t="s">
        <v>190</v>
      </c>
      <c r="E1" s="308"/>
      <c r="F1" s="308"/>
      <c r="G1" s="308"/>
      <c r="H1" s="308"/>
      <c r="I1" s="308"/>
      <c r="J1" s="308"/>
      <c r="K1" s="308"/>
      <c r="L1" s="3"/>
    </row>
    <row r="2" spans="1:12" ht="15.75" customHeight="1" x14ac:dyDescent="0.25">
      <c r="A2" s="3"/>
      <c r="B2" s="3"/>
      <c r="C2" s="3"/>
      <c r="D2" s="3"/>
      <c r="E2" s="3"/>
      <c r="F2" s="3"/>
      <c r="G2" s="3"/>
      <c r="H2" s="3"/>
      <c r="I2" s="3"/>
      <c r="J2" s="3"/>
      <c r="K2" s="10"/>
      <c r="L2" s="3"/>
    </row>
    <row r="3" spans="1:12" ht="15.75" customHeight="1" x14ac:dyDescent="0.25">
      <c r="A3" s="309" t="s">
        <v>179</v>
      </c>
      <c r="B3" s="309"/>
      <c r="C3" s="309"/>
      <c r="D3" s="309"/>
      <c r="E3" s="309"/>
      <c r="F3" s="309"/>
      <c r="G3" s="309"/>
      <c r="H3" s="309"/>
      <c r="I3" s="309"/>
      <c r="J3" s="309"/>
      <c r="K3" s="309"/>
    </row>
    <row r="4" spans="1:12" ht="16.5" thickBot="1" x14ac:dyDescent="0.3">
      <c r="A4" s="1"/>
      <c r="B4" s="2"/>
      <c r="C4" s="2"/>
      <c r="D4" s="1"/>
      <c r="E4" s="1"/>
      <c r="F4" s="1"/>
      <c r="G4" s="1"/>
      <c r="H4" s="1"/>
      <c r="I4" s="1"/>
      <c r="J4" s="1"/>
      <c r="K4" s="11"/>
    </row>
    <row r="5" spans="1:12" ht="47.25" customHeight="1" x14ac:dyDescent="0.25">
      <c r="A5" s="310" t="s">
        <v>11</v>
      </c>
      <c r="B5" s="312" t="s">
        <v>90</v>
      </c>
      <c r="C5" s="317" t="s">
        <v>194</v>
      </c>
      <c r="D5" s="317"/>
      <c r="E5" s="317"/>
      <c r="F5" s="312" t="s">
        <v>140</v>
      </c>
      <c r="G5" s="312" t="s">
        <v>195</v>
      </c>
      <c r="H5" s="312" t="s">
        <v>166</v>
      </c>
      <c r="I5" s="312" t="s">
        <v>167</v>
      </c>
      <c r="J5" s="312" t="s">
        <v>168</v>
      </c>
      <c r="K5" s="314" t="s">
        <v>169</v>
      </c>
    </row>
    <row r="6" spans="1:12" ht="16.5" thickBot="1" x14ac:dyDescent="0.3">
      <c r="A6" s="311"/>
      <c r="B6" s="313"/>
      <c r="C6" s="124" t="s">
        <v>193</v>
      </c>
      <c r="D6" s="146" t="s">
        <v>12</v>
      </c>
      <c r="E6" s="146" t="s">
        <v>13</v>
      </c>
      <c r="F6" s="313"/>
      <c r="G6" s="313"/>
      <c r="H6" s="313"/>
      <c r="I6" s="313"/>
      <c r="J6" s="313"/>
      <c r="K6" s="315"/>
    </row>
    <row r="7" spans="1:12" ht="45" x14ac:dyDescent="0.25">
      <c r="A7" s="27">
        <v>1</v>
      </c>
      <c r="B7" s="127" t="s">
        <v>209</v>
      </c>
      <c r="C7" s="127" t="s">
        <v>212</v>
      </c>
      <c r="D7" s="127" t="s">
        <v>210</v>
      </c>
      <c r="E7" s="127" t="s">
        <v>211</v>
      </c>
      <c r="F7" s="109">
        <v>2400</v>
      </c>
      <c r="G7" s="110">
        <v>5.7</v>
      </c>
      <c r="H7" s="110">
        <v>0.3</v>
      </c>
      <c r="I7" s="111">
        <f>G7+H7</f>
        <v>6</v>
      </c>
      <c r="J7" s="112">
        <f>F7*G7</f>
        <v>13680</v>
      </c>
      <c r="K7" s="113">
        <f>F7*I7</f>
        <v>14400</v>
      </c>
    </row>
    <row r="8" spans="1:12" x14ac:dyDescent="0.25">
      <c r="A8" s="26">
        <v>2</v>
      </c>
      <c r="B8" s="7"/>
      <c r="C8" s="7"/>
      <c r="D8" s="7"/>
      <c r="E8" s="7"/>
      <c r="F8" s="114"/>
      <c r="G8" s="114"/>
      <c r="H8" s="114"/>
      <c r="I8" s="115">
        <f t="shared" ref="I8:I22" si="0">G8+H8</f>
        <v>0</v>
      </c>
      <c r="J8" s="116">
        <f t="shared" ref="J8:J22" si="1">F8*G8</f>
        <v>0</v>
      </c>
      <c r="K8" s="117">
        <f>F8*I8</f>
        <v>0</v>
      </c>
    </row>
    <row r="9" spans="1:12" x14ac:dyDescent="0.25">
      <c r="A9" s="26">
        <v>3</v>
      </c>
      <c r="B9" s="7"/>
      <c r="C9" s="7"/>
      <c r="D9" s="7"/>
      <c r="E9" s="7"/>
      <c r="F9" s="114"/>
      <c r="G9" s="114"/>
      <c r="H9" s="114"/>
      <c r="I9" s="115">
        <f t="shared" si="0"/>
        <v>0</v>
      </c>
      <c r="J9" s="116">
        <f t="shared" si="1"/>
        <v>0</v>
      </c>
      <c r="K9" s="117">
        <f t="shared" ref="K9:K22" si="2">F9*I9</f>
        <v>0</v>
      </c>
    </row>
    <row r="10" spans="1:12" x14ac:dyDescent="0.25">
      <c r="A10" s="26">
        <v>4</v>
      </c>
      <c r="B10" s="7"/>
      <c r="C10" s="7"/>
      <c r="D10" s="7"/>
      <c r="E10" s="7"/>
      <c r="F10" s="114"/>
      <c r="G10" s="114"/>
      <c r="H10" s="114"/>
      <c r="I10" s="115">
        <f t="shared" si="0"/>
        <v>0</v>
      </c>
      <c r="J10" s="116">
        <f t="shared" si="1"/>
        <v>0</v>
      </c>
      <c r="K10" s="117">
        <f t="shared" si="2"/>
        <v>0</v>
      </c>
    </row>
    <row r="11" spans="1:12" x14ac:dyDescent="0.25">
      <c r="A11" s="26">
        <v>5</v>
      </c>
      <c r="B11" s="7"/>
      <c r="C11" s="7"/>
      <c r="D11" s="7"/>
      <c r="E11" s="7"/>
      <c r="F11" s="114"/>
      <c r="G11" s="114"/>
      <c r="H11" s="114"/>
      <c r="I11" s="115">
        <f t="shared" si="0"/>
        <v>0</v>
      </c>
      <c r="J11" s="116">
        <f t="shared" si="1"/>
        <v>0</v>
      </c>
      <c r="K11" s="117">
        <f t="shared" si="2"/>
        <v>0</v>
      </c>
    </row>
    <row r="12" spans="1:12" x14ac:dyDescent="0.25">
      <c r="A12" s="26">
        <v>6</v>
      </c>
      <c r="B12" s="7"/>
      <c r="C12" s="7"/>
      <c r="D12" s="7"/>
      <c r="E12" s="7"/>
      <c r="F12" s="114"/>
      <c r="G12" s="114"/>
      <c r="H12" s="114"/>
      <c r="I12" s="115">
        <f t="shared" si="0"/>
        <v>0</v>
      </c>
      <c r="J12" s="116">
        <f t="shared" si="1"/>
        <v>0</v>
      </c>
      <c r="K12" s="117">
        <f t="shared" si="2"/>
        <v>0</v>
      </c>
    </row>
    <row r="13" spans="1:12" x14ac:dyDescent="0.25">
      <c r="A13" s="26"/>
      <c r="B13" s="7"/>
      <c r="C13" s="7"/>
      <c r="D13" s="7"/>
      <c r="E13" s="7"/>
      <c r="F13" s="114"/>
      <c r="G13" s="114"/>
      <c r="H13" s="114"/>
      <c r="I13" s="115">
        <f t="shared" si="0"/>
        <v>0</v>
      </c>
      <c r="J13" s="116">
        <f t="shared" si="1"/>
        <v>0</v>
      </c>
      <c r="K13" s="117">
        <f t="shared" si="2"/>
        <v>0</v>
      </c>
    </row>
    <row r="14" spans="1:12" x14ac:dyDescent="0.25">
      <c r="A14" s="26"/>
      <c r="B14" s="7"/>
      <c r="C14" s="7"/>
      <c r="D14" s="7"/>
      <c r="E14" s="7"/>
      <c r="F14" s="114"/>
      <c r="G14" s="114"/>
      <c r="H14" s="114"/>
      <c r="I14" s="115">
        <f t="shared" si="0"/>
        <v>0</v>
      </c>
      <c r="J14" s="116">
        <f t="shared" si="1"/>
        <v>0</v>
      </c>
      <c r="K14" s="117">
        <f t="shared" si="2"/>
        <v>0</v>
      </c>
    </row>
    <row r="15" spans="1:12" x14ac:dyDescent="0.25">
      <c r="A15" s="26"/>
      <c r="B15" s="7"/>
      <c r="C15" s="7"/>
      <c r="D15" s="7"/>
      <c r="E15" s="7"/>
      <c r="F15" s="114"/>
      <c r="G15" s="114"/>
      <c r="H15" s="114"/>
      <c r="I15" s="115">
        <f t="shared" si="0"/>
        <v>0</v>
      </c>
      <c r="J15" s="116">
        <f t="shared" si="1"/>
        <v>0</v>
      </c>
      <c r="K15" s="117">
        <f t="shared" si="2"/>
        <v>0</v>
      </c>
    </row>
    <row r="16" spans="1:12" x14ac:dyDescent="0.25">
      <c r="A16" s="26"/>
      <c r="B16" s="7"/>
      <c r="C16" s="7"/>
      <c r="D16" s="7"/>
      <c r="E16" s="7"/>
      <c r="F16" s="114"/>
      <c r="G16" s="114"/>
      <c r="H16" s="114"/>
      <c r="I16" s="115">
        <f t="shared" si="0"/>
        <v>0</v>
      </c>
      <c r="J16" s="116">
        <f t="shared" si="1"/>
        <v>0</v>
      </c>
      <c r="K16" s="117">
        <f t="shared" si="2"/>
        <v>0</v>
      </c>
    </row>
    <row r="17" spans="1:11" x14ac:dyDescent="0.25">
      <c r="A17" s="26"/>
      <c r="B17" s="7"/>
      <c r="C17" s="7"/>
      <c r="D17" s="7"/>
      <c r="E17" s="7"/>
      <c r="F17" s="114"/>
      <c r="G17" s="114"/>
      <c r="H17" s="114"/>
      <c r="I17" s="115">
        <f t="shared" si="0"/>
        <v>0</v>
      </c>
      <c r="J17" s="116">
        <f t="shared" si="1"/>
        <v>0</v>
      </c>
      <c r="K17" s="117">
        <f t="shared" si="2"/>
        <v>0</v>
      </c>
    </row>
    <row r="18" spans="1:11" x14ac:dyDescent="0.25">
      <c r="A18" s="26"/>
      <c r="B18" s="7"/>
      <c r="C18" s="7"/>
      <c r="D18" s="7"/>
      <c r="E18" s="7"/>
      <c r="F18" s="114"/>
      <c r="G18" s="114"/>
      <c r="H18" s="114"/>
      <c r="I18" s="115">
        <f t="shared" si="0"/>
        <v>0</v>
      </c>
      <c r="J18" s="116">
        <f t="shared" si="1"/>
        <v>0</v>
      </c>
      <c r="K18" s="117">
        <f t="shared" si="2"/>
        <v>0</v>
      </c>
    </row>
    <row r="19" spans="1:11" x14ac:dyDescent="0.25">
      <c r="A19" s="26"/>
      <c r="B19" s="7"/>
      <c r="C19" s="7"/>
      <c r="D19" s="7"/>
      <c r="E19" s="7"/>
      <c r="F19" s="114"/>
      <c r="G19" s="114"/>
      <c r="H19" s="114"/>
      <c r="I19" s="115">
        <f t="shared" si="0"/>
        <v>0</v>
      </c>
      <c r="J19" s="116">
        <f t="shared" si="1"/>
        <v>0</v>
      </c>
      <c r="K19" s="117">
        <f t="shared" si="2"/>
        <v>0</v>
      </c>
    </row>
    <row r="20" spans="1:11" x14ac:dyDescent="0.25">
      <c r="A20" s="26"/>
      <c r="B20" s="7"/>
      <c r="C20" s="7"/>
      <c r="D20" s="7"/>
      <c r="E20" s="7"/>
      <c r="F20" s="114"/>
      <c r="G20" s="114"/>
      <c r="H20" s="114"/>
      <c r="I20" s="115">
        <f t="shared" si="0"/>
        <v>0</v>
      </c>
      <c r="J20" s="116">
        <f t="shared" si="1"/>
        <v>0</v>
      </c>
      <c r="K20" s="117">
        <f t="shared" si="2"/>
        <v>0</v>
      </c>
    </row>
    <row r="21" spans="1:11" x14ac:dyDescent="0.25">
      <c r="A21" s="26"/>
      <c r="B21" s="7"/>
      <c r="C21" s="7"/>
      <c r="D21" s="7"/>
      <c r="E21" s="7"/>
      <c r="F21" s="114"/>
      <c r="G21" s="114"/>
      <c r="H21" s="114"/>
      <c r="I21" s="115">
        <f t="shared" si="0"/>
        <v>0</v>
      </c>
      <c r="J21" s="116">
        <f t="shared" si="1"/>
        <v>0</v>
      </c>
      <c r="K21" s="117">
        <f t="shared" si="2"/>
        <v>0</v>
      </c>
    </row>
    <row r="22" spans="1:11" x14ac:dyDescent="0.25">
      <c r="A22" s="26"/>
      <c r="B22" s="7"/>
      <c r="C22" s="7"/>
      <c r="D22" s="7"/>
      <c r="E22" s="7"/>
      <c r="F22" s="114"/>
      <c r="G22" s="114"/>
      <c r="H22" s="114"/>
      <c r="I22" s="115">
        <f t="shared" si="0"/>
        <v>0</v>
      </c>
      <c r="J22" s="116">
        <f t="shared" si="1"/>
        <v>0</v>
      </c>
      <c r="K22" s="117">
        <f t="shared" si="2"/>
        <v>0</v>
      </c>
    </row>
    <row r="23" spans="1:11" ht="16.5" thickBot="1" x14ac:dyDescent="0.3">
      <c r="A23" s="306" t="s">
        <v>163</v>
      </c>
      <c r="B23" s="307"/>
      <c r="C23" s="307"/>
      <c r="D23" s="307"/>
      <c r="E23" s="307"/>
      <c r="F23" s="118">
        <f>SUM(F7:F22)</f>
        <v>2400</v>
      </c>
      <c r="G23" s="37"/>
      <c r="H23" s="37"/>
      <c r="I23" s="37"/>
      <c r="J23" s="119">
        <f>SUM(J7:J22)</f>
        <v>13680</v>
      </c>
      <c r="K23" s="120">
        <f>SUM(K7:K22)</f>
        <v>14400</v>
      </c>
    </row>
    <row r="25" spans="1:11" x14ac:dyDescent="0.25">
      <c r="A25" t="s">
        <v>180</v>
      </c>
    </row>
  </sheetData>
  <protectedRanges>
    <protectedRange sqref="A7:H22 A1" name="Intervalo1"/>
  </protectedRanges>
  <mergeCells count="13">
    <mergeCell ref="A23:E23"/>
    <mergeCell ref="D1:K1"/>
    <mergeCell ref="A3:K3"/>
    <mergeCell ref="A5:A6"/>
    <mergeCell ref="B5:B6"/>
    <mergeCell ref="F5:F6"/>
    <mergeCell ref="I5:I6"/>
    <mergeCell ref="K5:K6"/>
    <mergeCell ref="A1:B1"/>
    <mergeCell ref="C5:E5"/>
    <mergeCell ref="G5:G6"/>
    <mergeCell ref="H5:H6"/>
    <mergeCell ref="J5:J6"/>
  </mergeCells>
  <pageMargins left="0.51181102362204722" right="0.51181102362204722" top="0.78740157480314965" bottom="0.78740157480314965" header="0.31496062992125984" footer="0.31496062992125984"/>
  <pageSetup paperSize="9" scale="64" orientation="portrait" r:id="rId1"/>
  <rowBreaks count="2" manualBreakCount="2">
    <brk id="26" max="16383" man="1"/>
    <brk id="27" max="16383" man="1"/>
  </rowBreaks>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zoomScale="70" zoomScaleNormal="70" zoomScaleSheetLayoutView="50" workbookViewId="0">
      <selection activeCell="C28" sqref="C28"/>
    </sheetView>
  </sheetViews>
  <sheetFormatPr defaultRowHeight="15" x14ac:dyDescent="0.2"/>
  <cols>
    <col min="1" max="1" width="16.7109375" style="1" customWidth="1"/>
    <col min="2" max="2" width="14.7109375" style="47" customWidth="1"/>
    <col min="3" max="3" width="63.7109375" style="2" customWidth="1"/>
    <col min="4" max="4" width="14.28515625" style="47" customWidth="1"/>
    <col min="5" max="5" width="27.28515625" style="67" bestFit="1" customWidth="1"/>
    <col min="6" max="6" width="22.7109375" style="55" customWidth="1"/>
    <col min="7" max="7" width="23.28515625" style="69" bestFit="1" customWidth="1"/>
    <col min="8" max="8" width="33.42578125" style="69" bestFit="1" customWidth="1"/>
    <col min="9" max="9" width="18" style="58" customWidth="1"/>
    <col min="10" max="11" width="33.42578125" style="69" bestFit="1" customWidth="1"/>
    <col min="12" max="12" width="28.7109375" style="67" customWidth="1"/>
    <col min="13" max="13" width="33" style="67" customWidth="1"/>
    <col min="14" max="14" width="15.85546875" style="1" bestFit="1" customWidth="1"/>
    <col min="15" max="15" width="14.5703125" style="1" bestFit="1" customWidth="1"/>
    <col min="16" max="18" width="15.85546875" style="1" bestFit="1" customWidth="1"/>
    <col min="19" max="16384" width="9.140625" style="1"/>
  </cols>
  <sheetData>
    <row r="1" spans="1:13" ht="45.75" customHeight="1" x14ac:dyDescent="0.2">
      <c r="B1" s="316" t="s">
        <v>113</v>
      </c>
      <c r="C1" s="316"/>
      <c r="D1" s="308" t="s">
        <v>190</v>
      </c>
      <c r="E1" s="308"/>
      <c r="F1" s="308"/>
      <c r="G1" s="308"/>
      <c r="H1" s="308"/>
      <c r="I1" s="308"/>
      <c r="J1" s="308"/>
      <c r="K1" s="75"/>
    </row>
    <row r="3" spans="1:13" ht="20.25" x14ac:dyDescent="0.3">
      <c r="A3" s="320" t="s">
        <v>181</v>
      </c>
      <c r="B3" s="320"/>
      <c r="C3" s="320"/>
      <c r="D3" s="320"/>
      <c r="E3" s="320"/>
      <c r="F3" s="320"/>
      <c r="G3" s="320"/>
      <c r="H3" s="320"/>
      <c r="I3" s="320"/>
      <c r="J3" s="320"/>
      <c r="K3" s="320"/>
      <c r="L3" s="320"/>
      <c r="M3" s="320"/>
    </row>
    <row r="4" spans="1:13" ht="21" thickBot="1" x14ac:dyDescent="0.35">
      <c r="A4" s="107"/>
      <c r="B4" s="107"/>
      <c r="C4" s="107"/>
      <c r="D4" s="107"/>
      <c r="E4" s="107"/>
      <c r="F4" s="107"/>
      <c r="G4" s="107"/>
      <c r="H4" s="107"/>
      <c r="I4" s="107"/>
      <c r="J4" s="107"/>
      <c r="K4" s="107"/>
      <c r="L4" s="107"/>
      <c r="M4" s="107"/>
    </row>
    <row r="5" spans="1:13" ht="30" customHeight="1" thickBot="1" x14ac:dyDescent="0.25">
      <c r="A5" s="46"/>
      <c r="B5" s="46"/>
      <c r="C5" s="43"/>
      <c r="D5" s="46"/>
      <c r="E5" s="94"/>
      <c r="F5" s="95"/>
      <c r="G5" s="96"/>
      <c r="H5" s="97"/>
      <c r="I5" s="98"/>
      <c r="J5" s="97"/>
      <c r="K5" s="148" t="s">
        <v>52</v>
      </c>
      <c r="L5" s="326" t="s">
        <v>176</v>
      </c>
      <c r="M5" s="327"/>
    </row>
    <row r="6" spans="1:13" s="52" customFormat="1" ht="45" customHeight="1" thickBot="1" x14ac:dyDescent="0.25">
      <c r="A6" s="87" t="s">
        <v>178</v>
      </c>
      <c r="B6" s="87" t="s">
        <v>14</v>
      </c>
      <c r="C6" s="149" t="s">
        <v>15</v>
      </c>
      <c r="D6" s="149" t="s">
        <v>93</v>
      </c>
      <c r="E6" s="150" t="s">
        <v>89</v>
      </c>
      <c r="F6" s="151" t="s">
        <v>88</v>
      </c>
      <c r="G6" s="148" t="s">
        <v>96</v>
      </c>
      <c r="H6" s="148" t="s">
        <v>94</v>
      </c>
      <c r="I6" s="152" t="s">
        <v>16</v>
      </c>
      <c r="J6" s="153" t="s">
        <v>95</v>
      </c>
      <c r="K6" s="148" t="s">
        <v>175</v>
      </c>
      <c r="L6" s="147" t="s">
        <v>174</v>
      </c>
      <c r="M6" s="148" t="s">
        <v>177</v>
      </c>
    </row>
    <row r="7" spans="1:13" ht="35.1" customHeight="1" thickBot="1" x14ac:dyDescent="0.25">
      <c r="A7" s="121" t="s">
        <v>184</v>
      </c>
      <c r="B7" s="88">
        <v>81000</v>
      </c>
      <c r="C7" s="53" t="s">
        <v>17</v>
      </c>
      <c r="D7" s="49" t="s">
        <v>18</v>
      </c>
      <c r="E7" s="129">
        <v>181.85</v>
      </c>
      <c r="F7" s="56">
        <v>4</v>
      </c>
      <c r="G7" s="129">
        <v>0</v>
      </c>
      <c r="H7" s="133">
        <f>(G7+E7)*F7</f>
        <v>727.4</v>
      </c>
      <c r="I7" s="59">
        <v>0.2082</v>
      </c>
      <c r="J7" s="136">
        <f>IF(I7&gt;0,H7+H7*I7,H7)</f>
        <v>878.84467999999993</v>
      </c>
      <c r="K7" s="134">
        <f>J7-L7-M7</f>
        <v>878.84467999999993</v>
      </c>
      <c r="L7" s="99"/>
      <c r="M7" s="103"/>
    </row>
    <row r="8" spans="1:13" ht="35.1" customHeight="1" thickBot="1" x14ac:dyDescent="0.25">
      <c r="A8" s="121" t="s">
        <v>184</v>
      </c>
      <c r="B8" s="89">
        <v>82000</v>
      </c>
      <c r="C8" s="54" t="s">
        <v>222</v>
      </c>
      <c r="D8" s="50" t="s">
        <v>19</v>
      </c>
      <c r="E8" s="130">
        <v>667.42</v>
      </c>
      <c r="F8" s="57">
        <v>6</v>
      </c>
      <c r="G8" s="131">
        <v>0</v>
      </c>
      <c r="H8" s="134">
        <f t="shared" ref="H8:H22" si="0">(G8+E8)*F8</f>
        <v>4004.5199999999995</v>
      </c>
      <c r="I8" s="59">
        <v>0.2082</v>
      </c>
      <c r="J8" s="137">
        <f t="shared" ref="J8:J22" si="1">IF(I8&gt;0,H8+H8*I8,H8)</f>
        <v>4838.2610639999994</v>
      </c>
      <c r="K8" s="134">
        <f t="shared" ref="K8:K22" si="2">J8-L8-M8</f>
        <v>4838.2610639999994</v>
      </c>
      <c r="L8" s="102"/>
      <c r="M8" s="104"/>
    </row>
    <row r="9" spans="1:13" ht="35.1" customHeight="1" thickBot="1" x14ac:dyDescent="0.25">
      <c r="A9" s="121" t="s">
        <v>184</v>
      </c>
      <c r="B9" s="89">
        <v>50000</v>
      </c>
      <c r="C9" s="54" t="s">
        <v>20</v>
      </c>
      <c r="D9" s="50" t="s">
        <v>19</v>
      </c>
      <c r="E9" s="130">
        <v>4.33</v>
      </c>
      <c r="F9" s="57">
        <f>'Plan3 2.2. QUADRO RESUMO'!K23</f>
        <v>14400</v>
      </c>
      <c r="G9" s="131">
        <v>0</v>
      </c>
      <c r="H9" s="134">
        <f t="shared" si="0"/>
        <v>62352</v>
      </c>
      <c r="I9" s="59">
        <v>0.2082</v>
      </c>
      <c r="J9" s="137">
        <f t="shared" si="1"/>
        <v>75333.686400000006</v>
      </c>
      <c r="K9" s="134">
        <f t="shared" si="2"/>
        <v>75333.686400000006</v>
      </c>
      <c r="L9" s="155"/>
      <c r="M9" s="104"/>
    </row>
    <row r="10" spans="1:13" ht="35.1" customHeight="1" thickBot="1" x14ac:dyDescent="0.25">
      <c r="A10" s="121" t="s">
        <v>184</v>
      </c>
      <c r="B10" s="89">
        <v>53260</v>
      </c>
      <c r="C10" s="54" t="s">
        <v>21</v>
      </c>
      <c r="D10" s="50" t="s">
        <v>249</v>
      </c>
      <c r="E10" s="130">
        <v>21.8</v>
      </c>
      <c r="F10" s="180">
        <v>1368</v>
      </c>
      <c r="G10" s="181">
        <v>0</v>
      </c>
      <c r="H10" s="134">
        <f t="shared" si="0"/>
        <v>29822.400000000001</v>
      </c>
      <c r="I10" s="59">
        <v>0.2082</v>
      </c>
      <c r="J10" s="137">
        <f t="shared" si="1"/>
        <v>36031.42368</v>
      </c>
      <c r="K10" s="134">
        <f t="shared" si="2"/>
        <v>36031.42368</v>
      </c>
      <c r="L10" s="155"/>
      <c r="M10" s="104"/>
    </row>
    <row r="11" spans="1:13" ht="35.1" customHeight="1" thickBot="1" x14ac:dyDescent="0.25">
      <c r="A11" s="121" t="s">
        <v>184</v>
      </c>
      <c r="B11" s="89">
        <v>53520</v>
      </c>
      <c r="C11" s="54" t="s">
        <v>22</v>
      </c>
      <c r="D11" s="50" t="s">
        <v>23</v>
      </c>
      <c r="E11" s="130">
        <v>11.2</v>
      </c>
      <c r="F11" s="180">
        <v>4800</v>
      </c>
      <c r="G11" s="181">
        <v>0</v>
      </c>
      <c r="H11" s="134">
        <f t="shared" si="0"/>
        <v>53760</v>
      </c>
      <c r="I11" s="59">
        <v>0.2082</v>
      </c>
      <c r="J11" s="137">
        <f t="shared" si="1"/>
        <v>64952.832000000002</v>
      </c>
      <c r="K11" s="134">
        <f t="shared" si="2"/>
        <v>64952.832000000002</v>
      </c>
      <c r="L11" s="155"/>
      <c r="M11" s="104"/>
    </row>
    <row r="12" spans="1:13" ht="35.1" customHeight="1" thickBot="1" x14ac:dyDescent="0.25">
      <c r="A12" s="121" t="s">
        <v>184</v>
      </c>
      <c r="B12" s="89">
        <v>52145</v>
      </c>
      <c r="C12" s="54" t="s">
        <v>24</v>
      </c>
      <c r="D12" s="50" t="s">
        <v>19</v>
      </c>
      <c r="E12" s="130">
        <v>26.32</v>
      </c>
      <c r="F12" s="180">
        <v>13230</v>
      </c>
      <c r="G12" s="181">
        <v>0</v>
      </c>
      <c r="H12" s="134">
        <f t="shared" si="0"/>
        <v>348213.6</v>
      </c>
      <c r="I12" s="59">
        <v>0.2082</v>
      </c>
      <c r="J12" s="137">
        <f t="shared" si="1"/>
        <v>420711.67151999997</v>
      </c>
      <c r="K12" s="134">
        <f t="shared" si="2"/>
        <v>420711.67151999997</v>
      </c>
      <c r="L12" s="155"/>
      <c r="M12" s="104"/>
    </row>
    <row r="13" spans="1:13" ht="35.1" customHeight="1" thickBot="1" x14ac:dyDescent="0.25">
      <c r="A13" s="121" t="s">
        <v>184</v>
      </c>
      <c r="B13" s="89">
        <v>53265</v>
      </c>
      <c r="C13" s="54" t="s">
        <v>25</v>
      </c>
      <c r="D13" s="50" t="s">
        <v>19</v>
      </c>
      <c r="E13" s="130">
        <v>0.64</v>
      </c>
      <c r="F13" s="57">
        <v>14400</v>
      </c>
      <c r="G13" s="130">
        <v>0</v>
      </c>
      <c r="H13" s="134">
        <f t="shared" si="0"/>
        <v>9216</v>
      </c>
      <c r="I13" s="59">
        <v>0.2082</v>
      </c>
      <c r="J13" s="137">
        <f t="shared" si="1"/>
        <v>11134.771199999999</v>
      </c>
      <c r="K13" s="134">
        <f t="shared" si="2"/>
        <v>11134.771199999999</v>
      </c>
      <c r="L13" s="155"/>
      <c r="M13" s="104"/>
    </row>
    <row r="14" spans="1:13" ht="35.1" customHeight="1" thickBot="1" x14ac:dyDescent="0.25">
      <c r="A14" s="121" t="s">
        <v>184</v>
      </c>
      <c r="B14" s="89">
        <v>53270</v>
      </c>
      <c r="C14" s="54" t="s">
        <v>26</v>
      </c>
      <c r="D14" s="50" t="s">
        <v>19</v>
      </c>
      <c r="E14" s="130">
        <v>0.33</v>
      </c>
      <c r="F14" s="57">
        <v>14400</v>
      </c>
      <c r="G14" s="130">
        <v>0</v>
      </c>
      <c r="H14" s="134">
        <f t="shared" si="0"/>
        <v>4752</v>
      </c>
      <c r="I14" s="59">
        <v>0.2082</v>
      </c>
      <c r="J14" s="137">
        <f t="shared" si="1"/>
        <v>5741.3663999999999</v>
      </c>
      <c r="K14" s="134">
        <f t="shared" si="2"/>
        <v>5741.3663999999999</v>
      </c>
      <c r="L14" s="155"/>
      <c r="M14" s="104"/>
    </row>
    <row r="15" spans="1:13" ht="35.1" customHeight="1" thickBot="1" x14ac:dyDescent="0.25">
      <c r="A15" s="121" t="s">
        <v>184</v>
      </c>
      <c r="B15" s="89">
        <v>57510</v>
      </c>
      <c r="C15" s="54" t="s">
        <v>27</v>
      </c>
      <c r="D15" s="50" t="s">
        <v>19</v>
      </c>
      <c r="E15" s="130">
        <v>1.07</v>
      </c>
      <c r="F15" s="57">
        <v>7000</v>
      </c>
      <c r="G15" s="130">
        <v>0</v>
      </c>
      <c r="H15" s="134">
        <f t="shared" si="0"/>
        <v>7490</v>
      </c>
      <c r="I15" s="59">
        <v>0.2082</v>
      </c>
      <c r="J15" s="137">
        <f t="shared" si="1"/>
        <v>9049.4179999999997</v>
      </c>
      <c r="K15" s="134">
        <f t="shared" si="2"/>
        <v>9049.4179999999997</v>
      </c>
      <c r="L15" s="155"/>
      <c r="M15" s="104"/>
    </row>
    <row r="16" spans="1:13" ht="35.1" customHeight="1" thickBot="1" x14ac:dyDescent="0.25">
      <c r="A16" s="121" t="s">
        <v>184</v>
      </c>
      <c r="B16" s="89">
        <v>80000</v>
      </c>
      <c r="C16" s="54" t="s">
        <v>28</v>
      </c>
      <c r="D16" s="50" t="s">
        <v>19</v>
      </c>
      <c r="E16" s="130">
        <v>10.55</v>
      </c>
      <c r="F16" s="57">
        <v>7000</v>
      </c>
      <c r="G16" s="154">
        <v>0</v>
      </c>
      <c r="H16" s="134">
        <f>(G16+E16)*F16</f>
        <v>73850</v>
      </c>
      <c r="I16" s="59">
        <v>0.2082</v>
      </c>
      <c r="J16" s="137">
        <f t="shared" si="1"/>
        <v>89225.57</v>
      </c>
      <c r="K16" s="134">
        <f t="shared" si="2"/>
        <v>89225.57</v>
      </c>
      <c r="L16" s="155"/>
      <c r="M16" s="104"/>
    </row>
    <row r="17" spans="1:22" ht="35.1" customHeight="1" x14ac:dyDescent="0.2">
      <c r="A17" s="121" t="s">
        <v>184</v>
      </c>
      <c r="B17" s="89">
        <v>41200</v>
      </c>
      <c r="C17" s="39" t="s">
        <v>213</v>
      </c>
      <c r="D17" s="50" t="s">
        <v>214</v>
      </c>
      <c r="E17" s="154">
        <v>9.8000000000000007</v>
      </c>
      <c r="F17" s="57">
        <v>4467.78</v>
      </c>
      <c r="G17" s="154">
        <v>0</v>
      </c>
      <c r="H17" s="134">
        <f t="shared" si="0"/>
        <v>43784.243999999999</v>
      </c>
      <c r="I17" s="59">
        <v>0.2082</v>
      </c>
      <c r="J17" s="137">
        <f t="shared" si="1"/>
        <v>52900.123600799998</v>
      </c>
      <c r="K17" s="134">
        <f t="shared" si="2"/>
        <v>52900.123600799998</v>
      </c>
      <c r="L17" s="155"/>
      <c r="M17" s="104"/>
    </row>
    <row r="18" spans="1:22" ht="35.1" customHeight="1" x14ac:dyDescent="0.2">
      <c r="A18" s="122"/>
      <c r="B18" s="89"/>
      <c r="C18" s="39"/>
      <c r="D18" s="50"/>
      <c r="E18" s="100"/>
      <c r="F18" s="57"/>
      <c r="G18" s="130"/>
      <c r="H18" s="134">
        <f t="shared" si="0"/>
        <v>0</v>
      </c>
      <c r="I18" s="60">
        <v>0</v>
      </c>
      <c r="J18" s="137">
        <f t="shared" si="1"/>
        <v>0</v>
      </c>
      <c r="K18" s="134">
        <f t="shared" si="2"/>
        <v>0</v>
      </c>
      <c r="L18" s="102"/>
      <c r="M18" s="104"/>
    </row>
    <row r="19" spans="1:22" ht="35.1" customHeight="1" x14ac:dyDescent="0.2">
      <c r="A19" s="122"/>
      <c r="B19" s="89"/>
      <c r="C19" s="39"/>
      <c r="D19" s="50"/>
      <c r="E19" s="100"/>
      <c r="F19" s="57"/>
      <c r="G19" s="130"/>
      <c r="H19" s="134">
        <f t="shared" si="0"/>
        <v>0</v>
      </c>
      <c r="I19" s="60">
        <v>0</v>
      </c>
      <c r="J19" s="137">
        <f t="shared" si="1"/>
        <v>0</v>
      </c>
      <c r="K19" s="134">
        <f t="shared" si="2"/>
        <v>0</v>
      </c>
      <c r="L19" s="102"/>
      <c r="M19" s="104"/>
    </row>
    <row r="20" spans="1:22" ht="35.1" customHeight="1" x14ac:dyDescent="0.2">
      <c r="A20" s="122"/>
      <c r="B20" s="89"/>
      <c r="C20" s="39"/>
      <c r="D20" s="50"/>
      <c r="E20" s="100"/>
      <c r="F20" s="57"/>
      <c r="G20" s="130"/>
      <c r="H20" s="134">
        <f t="shared" si="0"/>
        <v>0</v>
      </c>
      <c r="I20" s="60">
        <v>0</v>
      </c>
      <c r="J20" s="137">
        <f t="shared" si="1"/>
        <v>0</v>
      </c>
      <c r="K20" s="134">
        <f t="shared" si="2"/>
        <v>0</v>
      </c>
      <c r="L20" s="102"/>
      <c r="M20" s="104"/>
      <c r="V20" s="38"/>
    </row>
    <row r="21" spans="1:22" ht="35.1" customHeight="1" x14ac:dyDescent="0.2">
      <c r="A21" s="122"/>
      <c r="B21" s="89"/>
      <c r="C21" s="39"/>
      <c r="D21" s="50"/>
      <c r="E21" s="100"/>
      <c r="F21" s="57"/>
      <c r="G21" s="130"/>
      <c r="H21" s="134">
        <f t="shared" si="0"/>
        <v>0</v>
      </c>
      <c r="I21" s="60">
        <v>0</v>
      </c>
      <c r="J21" s="137">
        <f t="shared" si="1"/>
        <v>0</v>
      </c>
      <c r="K21" s="134">
        <f t="shared" si="2"/>
        <v>0</v>
      </c>
      <c r="L21" s="102"/>
      <c r="M21" s="104"/>
      <c r="V21" s="38"/>
    </row>
    <row r="22" spans="1:22" ht="35.1" customHeight="1" thickBot="1" x14ac:dyDescent="0.25">
      <c r="A22" s="123"/>
      <c r="B22" s="90"/>
      <c r="C22" s="91"/>
      <c r="D22" s="92"/>
      <c r="E22" s="101"/>
      <c r="F22" s="93"/>
      <c r="G22" s="132"/>
      <c r="H22" s="135">
        <f t="shared" si="0"/>
        <v>0</v>
      </c>
      <c r="I22" s="61">
        <v>0</v>
      </c>
      <c r="J22" s="138">
        <f t="shared" si="1"/>
        <v>0</v>
      </c>
      <c r="K22" s="139">
        <f t="shared" si="2"/>
        <v>0</v>
      </c>
      <c r="L22" s="105"/>
      <c r="M22" s="106"/>
    </row>
    <row r="23" spans="1:22" s="40" customFormat="1" ht="35.1" customHeight="1" thickBot="1" x14ac:dyDescent="0.3">
      <c r="A23" s="321" t="s">
        <v>29</v>
      </c>
      <c r="B23" s="322"/>
      <c r="C23" s="322"/>
      <c r="D23" s="322"/>
      <c r="E23" s="322"/>
      <c r="F23" s="322"/>
      <c r="G23" s="323"/>
      <c r="H23" s="135">
        <f t="shared" ref="H23:M23" si="3">SUM(H7:H22)</f>
        <v>637972.16399999987</v>
      </c>
      <c r="I23" s="62">
        <f t="shared" si="3"/>
        <v>2.2902</v>
      </c>
      <c r="J23" s="138">
        <f t="shared" si="3"/>
        <v>770797.96854480007</v>
      </c>
      <c r="K23" s="140">
        <f t="shared" si="3"/>
        <v>770797.96854480007</v>
      </c>
      <c r="L23" s="141">
        <f t="shared" si="3"/>
        <v>0</v>
      </c>
      <c r="M23" s="140">
        <f t="shared" si="3"/>
        <v>0</v>
      </c>
    </row>
    <row r="24" spans="1:22" ht="18.75" thickBot="1" x14ac:dyDescent="0.3">
      <c r="A24" s="333" t="s">
        <v>196</v>
      </c>
      <c r="B24" s="333"/>
      <c r="C24" s="333"/>
      <c r="D24" s="333"/>
      <c r="E24" s="333"/>
      <c r="F24" s="333"/>
      <c r="G24" s="333"/>
      <c r="H24" s="333"/>
      <c r="I24" s="333"/>
      <c r="J24" s="333"/>
      <c r="K24" s="333"/>
      <c r="L24" s="333"/>
      <c r="M24" s="333"/>
    </row>
    <row r="25" spans="1:22" ht="35.1" customHeight="1" x14ac:dyDescent="0.2">
      <c r="B25" s="318" t="s">
        <v>52</v>
      </c>
      <c r="C25" s="319"/>
      <c r="D25" s="330" t="s">
        <v>109</v>
      </c>
      <c r="E25" s="331"/>
      <c r="F25" s="331"/>
      <c r="G25" s="331"/>
      <c r="H25" s="332"/>
      <c r="I25" s="328" t="s">
        <v>108</v>
      </c>
      <c r="J25" s="329"/>
      <c r="K25" s="76"/>
    </row>
    <row r="26" spans="1:22" ht="35.1" customHeight="1" x14ac:dyDescent="0.2">
      <c r="B26" s="41" t="s">
        <v>110</v>
      </c>
      <c r="C26" s="44" t="s">
        <v>98</v>
      </c>
      <c r="D26" s="45" t="s">
        <v>110</v>
      </c>
      <c r="E26" s="68" t="s">
        <v>143</v>
      </c>
      <c r="F26" s="324" t="s">
        <v>141</v>
      </c>
      <c r="G26" s="325"/>
      <c r="H26" s="70" t="s">
        <v>37</v>
      </c>
      <c r="I26" s="63" t="s">
        <v>110</v>
      </c>
      <c r="J26" s="73" t="s">
        <v>142</v>
      </c>
      <c r="K26" s="76"/>
    </row>
    <row r="27" spans="1:22" ht="48.75" customHeight="1" thickBot="1" x14ac:dyDescent="0.25">
      <c r="B27" s="48">
        <f>C27/J27</f>
        <v>1.0454975011434031</v>
      </c>
      <c r="C27" s="142">
        <v>805867.35</v>
      </c>
      <c r="D27" s="51">
        <f>H27/J27</f>
        <v>0</v>
      </c>
      <c r="E27" s="143">
        <f>L23</f>
        <v>0</v>
      </c>
      <c r="F27" s="144"/>
      <c r="G27" s="108">
        <f>M23</f>
        <v>0</v>
      </c>
      <c r="H27" s="145">
        <f>E27+G27</f>
        <v>0</v>
      </c>
      <c r="I27" s="64">
        <v>1</v>
      </c>
      <c r="J27" s="145">
        <f>J23</f>
        <v>770797.96854480007</v>
      </c>
      <c r="K27" s="77"/>
    </row>
    <row r="28" spans="1:22" x14ac:dyDescent="0.2">
      <c r="H28" s="71"/>
      <c r="I28" s="65"/>
      <c r="J28" s="71"/>
      <c r="K28" s="71"/>
    </row>
    <row r="29" spans="1:22" ht="15.75" x14ac:dyDescent="0.25">
      <c r="H29" s="72"/>
      <c r="I29" s="66"/>
      <c r="J29" s="74"/>
      <c r="K29" s="74"/>
    </row>
    <row r="30" spans="1:22" x14ac:dyDescent="0.2">
      <c r="H30" s="71"/>
      <c r="I30" s="65"/>
      <c r="J30" s="71"/>
      <c r="K30" s="71"/>
    </row>
    <row r="31" spans="1:22" x14ac:dyDescent="0.2">
      <c r="H31" s="71"/>
      <c r="I31" s="65"/>
      <c r="J31" s="71"/>
      <c r="K31" s="71"/>
    </row>
  </sheetData>
  <protectedRanges>
    <protectedRange sqref="L7:M22 E7:G22 B1 I7:I22" name="Intervalo1"/>
    <protectedRange sqref="A7:A22 B17:D22" name="Intervalo2"/>
  </protectedRanges>
  <mergeCells count="10">
    <mergeCell ref="B1:C1"/>
    <mergeCell ref="B25:C25"/>
    <mergeCell ref="A3:M3"/>
    <mergeCell ref="A23:G23"/>
    <mergeCell ref="F26:G26"/>
    <mergeCell ref="L5:M5"/>
    <mergeCell ref="I25:J25"/>
    <mergeCell ref="D25:H25"/>
    <mergeCell ref="D1:J1"/>
    <mergeCell ref="A24:M24"/>
  </mergeCells>
  <conditionalFormatting sqref="D27">
    <cfRule type="cellIs" dxfId="1" priority="1" operator="lessThan">
      <formula>5%</formula>
    </cfRule>
  </conditionalFormatting>
  <pageMargins left="0.51181102362204722" right="0.51181102362204722" top="0.78740157480314965" bottom="0.78740157480314965" header="0.31496062992125984" footer="0.31496062992125984"/>
  <pageSetup paperSize="9" scale="37" orientation="landscape" r:id="rId1"/>
  <rowBreaks count="2" manualBreakCount="2">
    <brk id="43" max="16383" man="1"/>
    <brk id="44" max="16383" man="1"/>
  </rowBreaks>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zoomScale="80" zoomScaleNormal="80" zoomScaleSheetLayoutView="90" workbookViewId="0">
      <selection activeCell="N16" sqref="N16"/>
    </sheetView>
  </sheetViews>
  <sheetFormatPr defaultRowHeight="15" x14ac:dyDescent="0.25"/>
  <cols>
    <col min="2" max="2" width="6.140625" customWidth="1"/>
    <col min="3" max="3" width="45.28515625" customWidth="1"/>
    <col min="4" max="4" width="14.7109375" customWidth="1"/>
    <col min="5" max="5" width="14.7109375" style="28" customWidth="1"/>
  </cols>
  <sheetData>
    <row r="1" spans="1:5" ht="46.5" customHeight="1" x14ac:dyDescent="0.25">
      <c r="A1" s="316" t="s">
        <v>113</v>
      </c>
      <c r="B1" s="316"/>
      <c r="C1" s="308" t="s">
        <v>189</v>
      </c>
      <c r="D1" s="308"/>
      <c r="E1" s="308"/>
    </row>
    <row r="3" spans="1:5" ht="15.75" x14ac:dyDescent="0.25">
      <c r="A3" s="4" t="s">
        <v>30</v>
      </c>
      <c r="B3" s="5"/>
      <c r="C3" s="5"/>
      <c r="D3" s="5"/>
      <c r="E3" s="29"/>
    </row>
    <row r="4" spans="1:5" ht="16.5" thickBot="1" x14ac:dyDescent="0.3">
      <c r="A4" s="1"/>
    </row>
    <row r="5" spans="1:5" ht="206.25" customHeight="1" thickBot="1" x14ac:dyDescent="0.3">
      <c r="A5" s="344" t="s">
        <v>215</v>
      </c>
      <c r="B5" s="345"/>
      <c r="C5" s="345"/>
      <c r="D5" s="345"/>
      <c r="E5" s="346"/>
    </row>
    <row r="9" spans="1:5" ht="15.75" x14ac:dyDescent="0.25">
      <c r="A9" s="4" t="s">
        <v>31</v>
      </c>
      <c r="B9" s="4"/>
      <c r="C9" s="4"/>
      <c r="D9" s="4"/>
      <c r="E9" s="30"/>
    </row>
    <row r="10" spans="1:5" ht="16.5" thickBot="1" x14ac:dyDescent="0.3">
      <c r="A10" s="1"/>
      <c r="B10" s="1"/>
      <c r="C10" s="1"/>
      <c r="D10" s="1"/>
      <c r="E10" s="31"/>
    </row>
    <row r="11" spans="1:5" ht="31.5" x14ac:dyDescent="0.25">
      <c r="A11" s="347" t="s">
        <v>106</v>
      </c>
      <c r="B11" s="348"/>
      <c r="C11" s="348"/>
      <c r="D11" s="348"/>
      <c r="E11" s="32" t="s">
        <v>105</v>
      </c>
    </row>
    <row r="12" spans="1:5" ht="15.75" x14ac:dyDescent="0.25">
      <c r="A12" s="342" t="s">
        <v>218</v>
      </c>
      <c r="B12" s="339"/>
      <c r="C12" s="339"/>
      <c r="D12" s="339"/>
      <c r="E12" s="128">
        <v>17</v>
      </c>
    </row>
    <row r="13" spans="1:5" ht="15.75" x14ac:dyDescent="0.25">
      <c r="A13" s="342" t="s">
        <v>219</v>
      </c>
      <c r="B13" s="339"/>
      <c r="C13" s="339"/>
      <c r="D13" s="339"/>
      <c r="E13" s="33">
        <v>8</v>
      </c>
    </row>
    <row r="14" spans="1:5" ht="15.75" x14ac:dyDescent="0.25">
      <c r="A14" s="338"/>
      <c r="B14" s="339"/>
      <c r="C14" s="339"/>
      <c r="D14" s="339"/>
      <c r="E14" s="33"/>
    </row>
    <row r="15" spans="1:5" ht="15.75" x14ac:dyDescent="0.25">
      <c r="A15" s="338"/>
      <c r="B15" s="339"/>
      <c r="C15" s="339"/>
      <c r="D15" s="339"/>
      <c r="E15" s="33"/>
    </row>
    <row r="16" spans="1:5" ht="15.75" x14ac:dyDescent="0.25">
      <c r="A16" s="343"/>
      <c r="B16" s="339"/>
      <c r="C16" s="339"/>
      <c r="D16" s="339"/>
      <c r="E16" s="33"/>
    </row>
    <row r="17" spans="1:5" ht="15.75" x14ac:dyDescent="0.25">
      <c r="A17" s="338"/>
      <c r="B17" s="339"/>
      <c r="C17" s="339"/>
      <c r="D17" s="339"/>
      <c r="E17" s="33"/>
    </row>
    <row r="18" spans="1:5" ht="15.75" x14ac:dyDescent="0.25">
      <c r="A18" s="338"/>
      <c r="B18" s="339"/>
      <c r="C18" s="339"/>
      <c r="D18" s="339"/>
      <c r="E18" s="33"/>
    </row>
    <row r="19" spans="1:5" ht="15.75" x14ac:dyDescent="0.25">
      <c r="A19" s="338"/>
      <c r="B19" s="339"/>
      <c r="C19" s="339"/>
      <c r="D19" s="339"/>
      <c r="E19" s="33"/>
    </row>
    <row r="20" spans="1:5" ht="15.75" x14ac:dyDescent="0.25">
      <c r="A20" s="338"/>
      <c r="B20" s="339"/>
      <c r="C20" s="339"/>
      <c r="D20" s="339"/>
      <c r="E20" s="33"/>
    </row>
    <row r="21" spans="1:5" ht="15.75" x14ac:dyDescent="0.25">
      <c r="A21" s="338"/>
      <c r="B21" s="339"/>
      <c r="C21" s="339"/>
      <c r="D21" s="339"/>
      <c r="E21" s="33"/>
    </row>
    <row r="22" spans="1:5" ht="15.75" x14ac:dyDescent="0.25">
      <c r="A22" s="338"/>
      <c r="B22" s="339"/>
      <c r="C22" s="339"/>
      <c r="D22" s="339"/>
      <c r="E22" s="33"/>
    </row>
    <row r="23" spans="1:5" ht="15.75" x14ac:dyDescent="0.25">
      <c r="A23" s="338"/>
      <c r="B23" s="339"/>
      <c r="C23" s="339"/>
      <c r="D23" s="339"/>
      <c r="E23" s="33"/>
    </row>
    <row r="24" spans="1:5" ht="15.75" x14ac:dyDescent="0.25">
      <c r="A24" s="338"/>
      <c r="B24" s="339"/>
      <c r="C24" s="339"/>
      <c r="D24" s="339"/>
      <c r="E24" s="33"/>
    </row>
    <row r="25" spans="1:5" ht="15.75" x14ac:dyDescent="0.25">
      <c r="A25" s="338"/>
      <c r="B25" s="339"/>
      <c r="C25" s="339"/>
      <c r="D25" s="339"/>
      <c r="E25" s="33"/>
    </row>
    <row r="26" spans="1:5" ht="15.75" x14ac:dyDescent="0.25">
      <c r="A26" s="338"/>
      <c r="B26" s="339"/>
      <c r="C26" s="339"/>
      <c r="D26" s="339"/>
      <c r="E26" s="33"/>
    </row>
    <row r="27" spans="1:5" ht="16.5" thickBot="1" x14ac:dyDescent="0.3">
      <c r="A27" s="340"/>
      <c r="B27" s="341"/>
      <c r="C27" s="341"/>
      <c r="D27" s="341"/>
      <c r="E27" s="34"/>
    </row>
    <row r="28" spans="1:5" ht="15.75" x14ac:dyDescent="0.25">
      <c r="A28" s="334" t="s">
        <v>107</v>
      </c>
      <c r="B28" s="335"/>
      <c r="C28" s="335"/>
      <c r="D28" s="335"/>
      <c r="E28" s="35">
        <v>2</v>
      </c>
    </row>
    <row r="29" spans="1:5" ht="16.5" thickBot="1" x14ac:dyDescent="0.3">
      <c r="A29" s="336" t="s">
        <v>223</v>
      </c>
      <c r="B29" s="337"/>
      <c r="C29" s="337"/>
      <c r="D29" s="337"/>
      <c r="E29" s="36">
        <f>SUM(E12:E27)</f>
        <v>25</v>
      </c>
    </row>
    <row r="30" spans="1:5" ht="15.75" x14ac:dyDescent="0.25">
      <c r="A30" s="1"/>
      <c r="B30" s="1"/>
      <c r="C30" s="1"/>
      <c r="D30" s="1"/>
      <c r="E30" s="31"/>
    </row>
  </sheetData>
  <protectedRanges>
    <protectedRange sqref="A5 A12:E27" name="Intervalo2"/>
  </protectedRanges>
  <mergeCells count="22">
    <mergeCell ref="C1:E1"/>
    <mergeCell ref="A5:E5"/>
    <mergeCell ref="A1:B1"/>
    <mergeCell ref="A11:D11"/>
    <mergeCell ref="A12:D12"/>
    <mergeCell ref="A13:D13"/>
    <mergeCell ref="A14:D14"/>
    <mergeCell ref="A15:D15"/>
    <mergeCell ref="A16:D16"/>
    <mergeCell ref="A17:D17"/>
    <mergeCell ref="A18:D18"/>
    <mergeCell ref="A19:D19"/>
    <mergeCell ref="A20:D20"/>
    <mergeCell ref="A21:D21"/>
    <mergeCell ref="A22:D22"/>
    <mergeCell ref="A28:D28"/>
    <mergeCell ref="A29:D29"/>
    <mergeCell ref="A23:D23"/>
    <mergeCell ref="A24:D24"/>
    <mergeCell ref="A25:D25"/>
    <mergeCell ref="A26:D26"/>
    <mergeCell ref="A27:D27"/>
  </mergeCells>
  <pageMargins left="0.51181102362204722" right="0.51181102362204722" top="0.78740157480314965" bottom="0.78740157480314965" header="0.31496062992125984" footer="0.31496062992125984"/>
  <pageSetup paperSize="9" orientation="portrait" r:id="rId1"/>
  <rowBreaks count="2" manualBreakCount="2">
    <brk id="36" max="16383" man="1"/>
    <brk id="37" max="16383" man="1"/>
  </rowBreaks>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90" zoomScaleNormal="90" zoomScaleSheetLayoutView="90" workbookViewId="0">
      <selection activeCell="K28" sqref="K28"/>
    </sheetView>
  </sheetViews>
  <sheetFormatPr defaultRowHeight="15" x14ac:dyDescent="0.25"/>
  <cols>
    <col min="1" max="1" width="9.28515625" style="156" bestFit="1" customWidth="1"/>
    <col min="2" max="2" width="15.85546875" style="156" customWidth="1"/>
    <col min="3" max="3" width="16.85546875" style="156" customWidth="1"/>
    <col min="4" max="4" width="13.28515625" style="156" customWidth="1"/>
    <col min="5" max="5" width="11.7109375" style="156" customWidth="1"/>
    <col min="6" max="6" width="10.28515625" style="156" customWidth="1"/>
    <col min="7" max="7" width="7.7109375" style="156" customWidth="1"/>
    <col min="8" max="8" width="10.42578125" style="156" customWidth="1"/>
    <col min="9" max="9" width="15.85546875" style="156" customWidth="1"/>
    <col min="10" max="10" width="20.7109375" style="156" customWidth="1"/>
    <col min="11" max="16384" width="9.140625" style="156"/>
  </cols>
  <sheetData>
    <row r="1" spans="1:11" ht="48" customHeight="1" x14ac:dyDescent="0.25">
      <c r="A1" s="292" t="s">
        <v>113</v>
      </c>
      <c r="B1" s="292"/>
      <c r="C1" s="292" t="s">
        <v>190</v>
      </c>
      <c r="D1" s="292"/>
      <c r="E1" s="292"/>
      <c r="F1" s="292"/>
      <c r="G1" s="292"/>
      <c r="H1" s="292"/>
      <c r="I1" s="292"/>
      <c r="J1" s="292"/>
    </row>
    <row r="2" spans="1:11" ht="15.75" x14ac:dyDescent="0.25">
      <c r="A2" s="158"/>
      <c r="B2" s="158"/>
      <c r="C2" s="158"/>
      <c r="D2" s="158"/>
      <c r="E2" s="158"/>
      <c r="F2" s="158"/>
      <c r="G2" s="158"/>
      <c r="H2" s="158"/>
      <c r="I2" s="158"/>
    </row>
    <row r="3" spans="1:11" ht="15.75" x14ac:dyDescent="0.25">
      <c r="A3" s="288" t="s">
        <v>32</v>
      </c>
      <c r="B3" s="288"/>
      <c r="C3" s="288"/>
      <c r="D3" s="288"/>
      <c r="E3" s="288"/>
      <c r="F3" s="288"/>
      <c r="G3" s="288"/>
      <c r="H3" s="288"/>
      <c r="I3" s="288"/>
      <c r="J3" s="288"/>
    </row>
    <row r="4" spans="1:11" ht="16.5" thickBot="1" x14ac:dyDescent="0.3">
      <c r="A4" s="158"/>
      <c r="B4" s="158"/>
      <c r="C4" s="158"/>
      <c r="D4" s="158"/>
      <c r="E4" s="158"/>
      <c r="F4" s="158"/>
      <c r="G4" s="158"/>
      <c r="H4" s="158"/>
      <c r="I4" s="158"/>
    </row>
    <row r="5" spans="1:11" ht="25.5" customHeight="1" x14ac:dyDescent="0.25">
      <c r="A5" s="360" t="s">
        <v>33</v>
      </c>
      <c r="B5" s="352" t="s">
        <v>34</v>
      </c>
      <c r="C5" s="352" t="s">
        <v>137</v>
      </c>
      <c r="D5" s="363" t="s">
        <v>35</v>
      </c>
      <c r="E5" s="363"/>
      <c r="F5" s="363" t="s">
        <v>36</v>
      </c>
      <c r="G5" s="363"/>
      <c r="H5" s="352" t="s">
        <v>133</v>
      </c>
      <c r="I5" s="352"/>
      <c r="J5" s="353"/>
    </row>
    <row r="6" spans="1:11" ht="15.75" thickBot="1" x14ac:dyDescent="0.3">
      <c r="A6" s="361"/>
      <c r="B6" s="362"/>
      <c r="C6" s="362"/>
      <c r="D6" s="182" t="s">
        <v>12</v>
      </c>
      <c r="E6" s="182" t="s">
        <v>13</v>
      </c>
      <c r="F6" s="182" t="s">
        <v>111</v>
      </c>
      <c r="G6" s="182" t="s">
        <v>93</v>
      </c>
      <c r="H6" s="182" t="s">
        <v>139</v>
      </c>
      <c r="I6" s="182" t="s">
        <v>138</v>
      </c>
      <c r="J6" s="183" t="s">
        <v>98</v>
      </c>
    </row>
    <row r="7" spans="1:11" ht="64.5" thickBot="1" x14ac:dyDescent="0.3">
      <c r="A7" s="184">
        <v>1</v>
      </c>
      <c r="B7" s="185" t="s">
        <v>184</v>
      </c>
      <c r="C7" s="186" t="s">
        <v>216</v>
      </c>
      <c r="D7" s="187">
        <v>44367</v>
      </c>
      <c r="E7" s="188">
        <f>EDATE(D7,'Plan2 1.DADOS,2.OBJ e 2.1.Vigên'!D34)</f>
        <v>45097</v>
      </c>
      <c r="F7" s="189">
        <f>'Plan3 2.2. QUADRO RESUMO'!K23</f>
        <v>14400</v>
      </c>
      <c r="G7" s="190" t="s">
        <v>19</v>
      </c>
      <c r="H7" s="191">
        <f>J7/F7</f>
        <v>53.527636704500004</v>
      </c>
      <c r="I7" s="191">
        <f>J7/'Plan3 2.2. QUADRO RESUMO'!F23*1000</f>
        <v>321165.82022700005</v>
      </c>
      <c r="J7" s="192">
        <f>'Plan4 2.3. OPERAÇÕES'!J23</f>
        <v>770797.96854480007</v>
      </c>
    </row>
    <row r="8" spans="1:11" x14ac:dyDescent="0.25">
      <c r="A8" s="193"/>
      <c r="B8" s="193"/>
      <c r="C8" s="193"/>
      <c r="D8" s="193"/>
      <c r="E8" s="193"/>
      <c r="F8" s="193"/>
      <c r="G8" s="193"/>
      <c r="H8" s="193"/>
      <c r="I8" s="193"/>
    </row>
    <row r="9" spans="1:11" x14ac:dyDescent="0.25">
      <c r="A9" s="193"/>
      <c r="B9" s="193"/>
      <c r="C9" s="193"/>
      <c r="D9" s="193"/>
      <c r="E9" s="193"/>
      <c r="F9" s="193"/>
      <c r="G9" s="193"/>
      <c r="H9" s="193"/>
      <c r="I9" s="193"/>
    </row>
    <row r="10" spans="1:11" x14ac:dyDescent="0.25">
      <c r="A10" s="193"/>
      <c r="B10" s="193"/>
      <c r="C10" s="193"/>
      <c r="D10" s="193"/>
      <c r="E10" s="193"/>
      <c r="F10" s="193"/>
      <c r="G10" s="193"/>
      <c r="H10" s="193"/>
      <c r="I10" s="193"/>
    </row>
    <row r="11" spans="1:11" x14ac:dyDescent="0.25">
      <c r="A11" s="193"/>
      <c r="B11" s="193"/>
      <c r="C11" s="193"/>
      <c r="D11" s="193"/>
      <c r="E11" s="193"/>
      <c r="F11" s="193"/>
      <c r="G11" s="194"/>
      <c r="H11" s="193"/>
      <c r="I11" s="193"/>
    </row>
    <row r="12" spans="1:11" ht="15.75" x14ac:dyDescent="0.25">
      <c r="A12" s="288" t="s">
        <v>38</v>
      </c>
      <c r="B12" s="288"/>
      <c r="C12" s="288"/>
      <c r="D12" s="288"/>
      <c r="E12" s="288"/>
      <c r="F12" s="288"/>
      <c r="G12" s="288"/>
      <c r="H12" s="288"/>
      <c r="I12" s="288"/>
      <c r="J12" s="288"/>
    </row>
    <row r="13" spans="1:11" ht="16.5" thickBot="1" x14ac:dyDescent="0.3">
      <c r="A13" s="158"/>
      <c r="B13" s="158"/>
      <c r="C13" s="158"/>
      <c r="D13" s="193"/>
      <c r="E13" s="193"/>
      <c r="F13" s="193"/>
      <c r="G13" s="193"/>
      <c r="H13" s="193"/>
      <c r="I13" s="193"/>
    </row>
    <row r="14" spans="1:11" ht="15.75" x14ac:dyDescent="0.25">
      <c r="A14" s="195" t="s">
        <v>39</v>
      </c>
      <c r="B14" s="357" t="s">
        <v>40</v>
      </c>
      <c r="C14" s="358"/>
      <c r="D14" s="358"/>
      <c r="E14" s="359"/>
      <c r="F14" s="196" t="s">
        <v>41</v>
      </c>
      <c r="G14" s="197"/>
      <c r="H14" s="198"/>
      <c r="I14" s="198"/>
      <c r="J14" s="199"/>
      <c r="K14" s="200"/>
    </row>
    <row r="15" spans="1:11" x14ac:dyDescent="0.25">
      <c r="A15" s="201">
        <v>1</v>
      </c>
      <c r="B15" s="349" t="s">
        <v>42</v>
      </c>
      <c r="C15" s="350"/>
      <c r="D15" s="350"/>
      <c r="E15" s="351"/>
      <c r="F15" s="202" t="s">
        <v>43</v>
      </c>
      <c r="G15" s="203"/>
      <c r="H15" s="204"/>
      <c r="I15" s="204"/>
      <c r="J15" s="205"/>
      <c r="K15" s="206"/>
    </row>
    <row r="16" spans="1:11" x14ac:dyDescent="0.25">
      <c r="A16" s="201">
        <v>2</v>
      </c>
      <c r="B16" s="349" t="s">
        <v>44</v>
      </c>
      <c r="C16" s="350"/>
      <c r="D16" s="350"/>
      <c r="E16" s="351"/>
      <c r="F16" s="202" t="s">
        <v>43</v>
      </c>
      <c r="G16" s="203"/>
      <c r="H16" s="204"/>
      <c r="I16" s="204"/>
      <c r="J16" s="205"/>
      <c r="K16" s="206"/>
    </row>
    <row r="17" spans="1:11" x14ac:dyDescent="0.25">
      <c r="A17" s="201">
        <v>3</v>
      </c>
      <c r="B17" s="349" t="s">
        <v>45</v>
      </c>
      <c r="C17" s="350"/>
      <c r="D17" s="350"/>
      <c r="E17" s="351"/>
      <c r="F17" s="202" t="s">
        <v>43</v>
      </c>
      <c r="G17" s="203"/>
      <c r="H17" s="204"/>
      <c r="I17" s="204"/>
      <c r="J17" s="205"/>
      <c r="K17" s="206"/>
    </row>
    <row r="18" spans="1:11" x14ac:dyDescent="0.25">
      <c r="A18" s="201"/>
      <c r="B18" s="349" t="s">
        <v>46</v>
      </c>
      <c r="C18" s="350"/>
      <c r="D18" s="350"/>
      <c r="E18" s="351"/>
      <c r="F18" s="202"/>
      <c r="G18" s="203"/>
      <c r="H18" s="204"/>
      <c r="I18" s="204"/>
      <c r="J18" s="205"/>
      <c r="K18" s="206"/>
    </row>
    <row r="19" spans="1:11" x14ac:dyDescent="0.25">
      <c r="A19" s="201">
        <v>1</v>
      </c>
      <c r="B19" s="349" t="s">
        <v>47</v>
      </c>
      <c r="C19" s="350"/>
      <c r="D19" s="350"/>
      <c r="E19" s="351"/>
      <c r="F19" s="202" t="s">
        <v>48</v>
      </c>
      <c r="G19" s="203"/>
      <c r="H19" s="204"/>
      <c r="I19" s="204"/>
      <c r="J19" s="205"/>
      <c r="K19" s="206"/>
    </row>
    <row r="20" spans="1:11" x14ac:dyDescent="0.25">
      <c r="A20" s="201">
        <v>2</v>
      </c>
      <c r="B20" s="349" t="s">
        <v>186</v>
      </c>
      <c r="C20" s="350"/>
      <c r="D20" s="350"/>
      <c r="E20" s="351"/>
      <c r="F20" s="202" t="s">
        <v>48</v>
      </c>
      <c r="G20" s="203"/>
      <c r="H20" s="204"/>
      <c r="I20" s="204"/>
      <c r="J20" s="205"/>
      <c r="K20" s="206"/>
    </row>
    <row r="21" spans="1:11" x14ac:dyDescent="0.25">
      <c r="A21" s="201">
        <v>3</v>
      </c>
      <c r="B21" s="349" t="s">
        <v>187</v>
      </c>
      <c r="C21" s="350"/>
      <c r="D21" s="350"/>
      <c r="E21" s="351"/>
      <c r="F21" s="202" t="s">
        <v>48</v>
      </c>
      <c r="G21" s="203"/>
      <c r="H21" s="204"/>
      <c r="I21" s="204"/>
      <c r="J21" s="205"/>
      <c r="K21" s="206"/>
    </row>
    <row r="22" spans="1:11" x14ac:dyDescent="0.25">
      <c r="A22" s="201">
        <v>4</v>
      </c>
      <c r="B22" s="349" t="s">
        <v>217</v>
      </c>
      <c r="C22" s="350"/>
      <c r="D22" s="350"/>
      <c r="E22" s="351"/>
      <c r="F22" s="202" t="s">
        <v>48</v>
      </c>
      <c r="G22" s="203"/>
      <c r="H22" s="204"/>
      <c r="I22" s="204"/>
      <c r="J22" s="205"/>
      <c r="K22" s="206"/>
    </row>
    <row r="23" spans="1:11" x14ac:dyDescent="0.25">
      <c r="A23" s="201"/>
      <c r="B23" s="349"/>
      <c r="C23" s="350"/>
      <c r="D23" s="350"/>
      <c r="E23" s="351"/>
      <c r="F23" s="202"/>
      <c r="G23" s="203"/>
      <c r="H23" s="204"/>
      <c r="I23" s="204"/>
      <c r="J23" s="205"/>
      <c r="K23" s="206"/>
    </row>
    <row r="24" spans="1:11" x14ac:dyDescent="0.25">
      <c r="A24" s="201"/>
      <c r="B24" s="349"/>
      <c r="C24" s="350"/>
      <c r="D24" s="350"/>
      <c r="E24" s="351"/>
      <c r="F24" s="202"/>
      <c r="G24" s="203"/>
      <c r="H24" s="204"/>
      <c r="I24" s="204"/>
      <c r="J24" s="205"/>
      <c r="K24" s="206"/>
    </row>
    <row r="25" spans="1:11" x14ac:dyDescent="0.25">
      <c r="A25" s="201"/>
      <c r="B25" s="349"/>
      <c r="C25" s="350"/>
      <c r="D25" s="350"/>
      <c r="E25" s="351"/>
      <c r="F25" s="207"/>
      <c r="G25" s="203"/>
      <c r="H25" s="204"/>
      <c r="I25" s="204"/>
      <c r="J25" s="205"/>
      <c r="K25" s="206"/>
    </row>
    <row r="26" spans="1:11" x14ac:dyDescent="0.25">
      <c r="A26" s="201"/>
      <c r="B26" s="349"/>
      <c r="C26" s="350"/>
      <c r="D26" s="350"/>
      <c r="E26" s="351"/>
      <c r="F26" s="207"/>
      <c r="G26" s="203"/>
      <c r="H26" s="204"/>
      <c r="I26" s="204"/>
      <c r="J26" s="205"/>
      <c r="K26" s="206"/>
    </row>
    <row r="27" spans="1:11" ht="15.75" thickBot="1" x14ac:dyDescent="0.3">
      <c r="A27" s="208"/>
      <c r="B27" s="354"/>
      <c r="C27" s="355"/>
      <c r="D27" s="355"/>
      <c r="E27" s="356"/>
      <c r="F27" s="209"/>
      <c r="G27" s="210"/>
      <c r="H27" s="211"/>
      <c r="I27" s="211"/>
      <c r="J27" s="212"/>
      <c r="K27" s="206"/>
    </row>
    <row r="28" spans="1:11" ht="15.75" x14ac:dyDescent="0.25">
      <c r="A28" s="158"/>
      <c r="B28" s="158"/>
      <c r="C28" s="158"/>
      <c r="D28" s="158"/>
      <c r="E28" s="158"/>
      <c r="F28" s="158"/>
      <c r="G28" s="158"/>
      <c r="H28" s="158"/>
      <c r="I28" s="158"/>
    </row>
    <row r="29" spans="1:11" ht="15.75" x14ac:dyDescent="0.25">
      <c r="D29" s="158"/>
      <c r="E29" s="158"/>
      <c r="F29" s="158"/>
      <c r="G29" s="158"/>
      <c r="H29" s="158"/>
      <c r="I29" s="158"/>
    </row>
  </sheetData>
  <protectedRanges>
    <protectedRange sqref="B7:D7 A15:J24 A1" name="Intervalo1"/>
  </protectedRanges>
  <mergeCells count="24">
    <mergeCell ref="C1:J1"/>
    <mergeCell ref="A3:J3"/>
    <mergeCell ref="A12:J12"/>
    <mergeCell ref="B21:E21"/>
    <mergeCell ref="B26:E26"/>
    <mergeCell ref="B15:E15"/>
    <mergeCell ref="A1:B1"/>
    <mergeCell ref="B14:E14"/>
    <mergeCell ref="A5:A6"/>
    <mergeCell ref="B5:B6"/>
    <mergeCell ref="C5:C6"/>
    <mergeCell ref="D5:E5"/>
    <mergeCell ref="F5:G5"/>
    <mergeCell ref="B17:E17"/>
    <mergeCell ref="B18:E18"/>
    <mergeCell ref="B19:E19"/>
    <mergeCell ref="B20:E20"/>
    <mergeCell ref="B16:E16"/>
    <mergeCell ref="H5:J5"/>
    <mergeCell ref="B27:E27"/>
    <mergeCell ref="B25:E25"/>
    <mergeCell ref="B22:E22"/>
    <mergeCell ref="B23:E23"/>
    <mergeCell ref="B24:E24"/>
  </mergeCells>
  <pageMargins left="0.51181102362204722" right="0.51181102362204722" top="0.78740157480314965" bottom="0.78740157480314965"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topLeftCell="A13" zoomScale="80" zoomScaleNormal="80" zoomScaleSheetLayoutView="80" workbookViewId="0">
      <selection activeCell="N16" sqref="N16"/>
    </sheetView>
  </sheetViews>
  <sheetFormatPr defaultRowHeight="15" x14ac:dyDescent="0.2"/>
  <cols>
    <col min="1" max="1" width="25" style="158" customWidth="1"/>
    <col min="2" max="2" width="21.42578125" style="158" customWidth="1"/>
    <col min="3" max="3" width="19.42578125" style="235" bestFit="1" customWidth="1"/>
    <col min="4" max="4" width="20.7109375" style="235" customWidth="1"/>
    <col min="5" max="5" width="21" style="235" bestFit="1" customWidth="1"/>
    <col min="6" max="6" width="19.42578125" style="235" bestFit="1" customWidth="1"/>
    <col min="7" max="7" width="20.140625" style="158" customWidth="1"/>
    <col min="8" max="8" width="16.42578125" style="158" customWidth="1"/>
    <col min="9" max="9" width="19" style="158" customWidth="1"/>
    <col min="10" max="16384" width="9.140625" style="158"/>
  </cols>
  <sheetData>
    <row r="1" spans="1:9" ht="46.5" customHeight="1" x14ac:dyDescent="0.2">
      <c r="A1" s="213" t="s">
        <v>113</v>
      </c>
      <c r="B1" s="292" t="s">
        <v>190</v>
      </c>
      <c r="C1" s="292"/>
      <c r="D1" s="292"/>
      <c r="E1" s="292"/>
      <c r="F1" s="292"/>
      <c r="G1" s="157"/>
    </row>
    <row r="3" spans="1:9" ht="15.75" x14ac:dyDescent="0.25">
      <c r="A3" s="288" t="s">
        <v>50</v>
      </c>
      <c r="B3" s="288"/>
      <c r="C3" s="288"/>
      <c r="D3" s="288"/>
      <c r="E3" s="288"/>
      <c r="F3" s="288"/>
      <c r="G3" s="214"/>
    </row>
    <row r="4" spans="1:9" ht="15.75" x14ac:dyDescent="0.25">
      <c r="A4" s="214"/>
      <c r="B4" s="214"/>
      <c r="C4" s="215"/>
      <c r="D4" s="215"/>
      <c r="E4" s="215"/>
      <c r="F4" s="215"/>
    </row>
    <row r="5" spans="1:9" ht="16.5" thickBot="1" x14ac:dyDescent="0.3">
      <c r="A5" s="214"/>
      <c r="B5" s="214"/>
      <c r="C5" s="215"/>
      <c r="D5" s="215"/>
      <c r="E5" s="215"/>
      <c r="F5" s="215"/>
    </row>
    <row r="6" spans="1:9" ht="15.75" customHeight="1" x14ac:dyDescent="0.25">
      <c r="A6" s="378" t="s">
        <v>108</v>
      </c>
      <c r="B6" s="373" t="s">
        <v>52</v>
      </c>
      <c r="C6" s="370"/>
      <c r="D6" s="369" t="s">
        <v>109</v>
      </c>
      <c r="E6" s="370"/>
      <c r="F6" s="371"/>
    </row>
    <row r="7" spans="1:9" ht="16.5" thickBot="1" x14ac:dyDescent="0.3">
      <c r="A7" s="379"/>
      <c r="B7" s="386" t="s">
        <v>142</v>
      </c>
      <c r="C7" s="387"/>
      <c r="D7" s="216" t="s">
        <v>171</v>
      </c>
      <c r="E7" s="217" t="s">
        <v>170</v>
      </c>
      <c r="F7" s="218" t="s">
        <v>29</v>
      </c>
    </row>
    <row r="8" spans="1:9" s="223" customFormat="1" ht="16.5" customHeight="1" thickBot="1" x14ac:dyDescent="0.25">
      <c r="A8" s="219">
        <f>'Plan4 2.3. OPERAÇÕES'!J27</f>
        <v>770797.96854480007</v>
      </c>
      <c r="B8" s="396">
        <f>'Plan4 2.3. OPERAÇÕES'!C27</f>
        <v>805867.35</v>
      </c>
      <c r="C8" s="397"/>
      <c r="D8" s="220">
        <f>'Plan4 2.3. OPERAÇÕES'!E27</f>
        <v>0</v>
      </c>
      <c r="E8" s="221">
        <f>'Plan4 2.3. OPERAÇÕES'!G27</f>
        <v>0</v>
      </c>
      <c r="F8" s="222">
        <f>'Plan4 2.3. OPERAÇÕES'!H27</f>
        <v>0</v>
      </c>
    </row>
    <row r="9" spans="1:9" s="223" customFormat="1" x14ac:dyDescent="0.2">
      <c r="A9" s="194"/>
      <c r="B9" s="224"/>
      <c r="C9" s="225"/>
      <c r="D9" s="224"/>
      <c r="E9" s="224"/>
    </row>
    <row r="10" spans="1:9" s="223" customFormat="1" x14ac:dyDescent="0.2">
      <c r="A10" s="194"/>
      <c r="B10" s="224"/>
      <c r="C10" s="225"/>
      <c r="D10" s="224"/>
      <c r="E10" s="224"/>
      <c r="I10" s="226"/>
    </row>
    <row r="11" spans="1:9" s="223" customFormat="1" ht="15.75" thickBot="1" x14ac:dyDescent="0.25">
      <c r="A11" s="194"/>
      <c r="B11" s="224"/>
      <c r="C11" s="225"/>
      <c r="D11" s="224"/>
      <c r="E11" s="224"/>
    </row>
    <row r="12" spans="1:9" s="223" customFormat="1" ht="15.75" customHeight="1" x14ac:dyDescent="0.25">
      <c r="A12" s="393" t="s">
        <v>131</v>
      </c>
      <c r="B12" s="372" t="s">
        <v>132</v>
      </c>
      <c r="C12" s="372"/>
      <c r="D12" s="372"/>
      <c r="E12" s="373"/>
      <c r="F12" s="374"/>
    </row>
    <row r="13" spans="1:9" s="223" customFormat="1" ht="15.75" customHeight="1" thickBot="1" x14ac:dyDescent="0.3">
      <c r="A13" s="394"/>
      <c r="B13" s="389" t="s">
        <v>52</v>
      </c>
      <c r="C13" s="390"/>
      <c r="D13" s="386" t="s">
        <v>176</v>
      </c>
      <c r="E13" s="387"/>
      <c r="F13" s="388"/>
    </row>
    <row r="14" spans="1:9" s="223" customFormat="1" ht="15.75" customHeight="1" thickBot="1" x14ac:dyDescent="0.3">
      <c r="A14" s="395"/>
      <c r="B14" s="391"/>
      <c r="C14" s="392"/>
      <c r="D14" s="216" t="s">
        <v>171</v>
      </c>
      <c r="E14" s="217" t="s">
        <v>170</v>
      </c>
      <c r="F14" s="218" t="s">
        <v>29</v>
      </c>
    </row>
    <row r="15" spans="1:9" s="223" customFormat="1" ht="15" customHeight="1" thickBot="1" x14ac:dyDescent="0.25">
      <c r="A15" s="227">
        <v>2</v>
      </c>
      <c r="B15" s="385"/>
      <c r="C15" s="385"/>
      <c r="D15" s="228">
        <f>D8/$A$15</f>
        <v>0</v>
      </c>
      <c r="E15" s="228">
        <f>E8/$A$15</f>
        <v>0</v>
      </c>
      <c r="F15" s="229">
        <f>F8/$A$15</f>
        <v>0</v>
      </c>
      <c r="G15" s="193"/>
      <c r="H15" s="193"/>
    </row>
    <row r="16" spans="1:9" s="223" customFormat="1" ht="15" customHeight="1" x14ac:dyDescent="0.2">
      <c r="A16" s="230"/>
      <c r="B16" s="231"/>
      <c r="D16" s="193"/>
      <c r="E16" s="193"/>
      <c r="F16" s="193"/>
      <c r="G16" s="193"/>
      <c r="H16" s="193"/>
    </row>
    <row r="17" spans="1:10" s="223" customFormat="1" x14ac:dyDescent="0.2">
      <c r="A17" s="232">
        <f>ROUNDDOWN(B8/450000,0)</f>
        <v>1</v>
      </c>
      <c r="B17" s="231"/>
      <c r="C17" s="158"/>
      <c r="D17" s="233"/>
      <c r="E17" s="234"/>
      <c r="F17" s="158"/>
      <c r="H17" s="193"/>
    </row>
    <row r="18" spans="1:10" s="223" customFormat="1" ht="15.75" thickBot="1" x14ac:dyDescent="0.25">
      <c r="A18" s="158"/>
      <c r="B18" s="158"/>
      <c r="C18" s="235"/>
      <c r="D18" s="235"/>
      <c r="E18" s="235"/>
      <c r="F18" s="235"/>
      <c r="G18" s="158"/>
      <c r="H18" s="158"/>
    </row>
    <row r="19" spans="1:10" s="223" customFormat="1" ht="16.5" customHeight="1" x14ac:dyDescent="0.2">
      <c r="A19" s="375" t="s">
        <v>164</v>
      </c>
      <c r="B19" s="366" t="s">
        <v>165</v>
      </c>
      <c r="C19" s="380" t="s">
        <v>51</v>
      </c>
      <c r="D19" s="380"/>
      <c r="E19" s="380"/>
      <c r="F19" s="380"/>
      <c r="G19" s="381"/>
    </row>
    <row r="20" spans="1:10" s="223" customFormat="1" ht="15.75" customHeight="1" x14ac:dyDescent="0.2">
      <c r="A20" s="376"/>
      <c r="B20" s="367"/>
      <c r="C20" s="364" t="s">
        <v>52</v>
      </c>
      <c r="D20" s="364" t="s">
        <v>117</v>
      </c>
      <c r="E20" s="382"/>
      <c r="F20" s="382"/>
      <c r="G20" s="383" t="s">
        <v>29</v>
      </c>
    </row>
    <row r="21" spans="1:10" s="223" customFormat="1" ht="15.75" customHeight="1" thickBot="1" x14ac:dyDescent="0.3">
      <c r="A21" s="376"/>
      <c r="B21" s="368"/>
      <c r="C21" s="365"/>
      <c r="D21" s="216" t="s">
        <v>171</v>
      </c>
      <c r="E21" s="216" t="s">
        <v>170</v>
      </c>
      <c r="F21" s="216" t="s">
        <v>29</v>
      </c>
      <c r="G21" s="384"/>
    </row>
    <row r="22" spans="1:10" s="223" customFormat="1" x14ac:dyDescent="0.2">
      <c r="A22" s="376"/>
      <c r="B22" s="236">
        <v>1</v>
      </c>
      <c r="C22" s="237">
        <v>550000</v>
      </c>
      <c r="D22" s="237">
        <f>IF($B22&gt;$A$15,0,D$15)</f>
        <v>0</v>
      </c>
      <c r="E22" s="237">
        <f>IF($B22&gt;$A$15,0,E$15)</f>
        <v>0</v>
      </c>
      <c r="F22" s="238">
        <f>IF(E22="","",D22+E22)</f>
        <v>0</v>
      </c>
      <c r="G22" s="239">
        <f>IF(F22="","",C22+F22)</f>
        <v>550000</v>
      </c>
    </row>
    <row r="23" spans="1:10" s="223" customFormat="1" x14ac:dyDescent="0.2">
      <c r="A23" s="376"/>
      <c r="B23" s="240">
        <v>2</v>
      </c>
      <c r="C23" s="237">
        <v>478358.6</v>
      </c>
      <c r="D23" s="237">
        <f t="shared" ref="D23:D29" si="0">IF($B23&gt;$A$15,0,$D$15)</f>
        <v>0</v>
      </c>
      <c r="E23" s="237">
        <f t="shared" ref="E23:E29" si="1">IF($B23&gt;$A$15,0,E$15)</f>
        <v>0</v>
      </c>
      <c r="F23" s="241">
        <f t="shared" ref="F23:F29" si="2">IF(E23="","",D23+E23)</f>
        <v>0</v>
      </c>
      <c r="G23" s="242">
        <f t="shared" ref="G23:G29" si="3">IF(F23="","",C23+F23)</f>
        <v>478358.6</v>
      </c>
    </row>
    <row r="24" spans="1:10" s="223" customFormat="1" x14ac:dyDescent="0.2">
      <c r="A24" s="376"/>
      <c r="B24" s="240">
        <v>3</v>
      </c>
      <c r="C24" s="237">
        <v>0</v>
      </c>
      <c r="D24" s="237">
        <f t="shared" si="0"/>
        <v>0</v>
      </c>
      <c r="E24" s="237">
        <f t="shared" si="1"/>
        <v>0</v>
      </c>
      <c r="F24" s="241">
        <f t="shared" si="2"/>
        <v>0</v>
      </c>
      <c r="G24" s="242">
        <f t="shared" si="3"/>
        <v>0</v>
      </c>
    </row>
    <row r="25" spans="1:10" s="223" customFormat="1" x14ac:dyDescent="0.2">
      <c r="A25" s="376"/>
      <c r="B25" s="240">
        <v>4</v>
      </c>
      <c r="C25" s="237">
        <f t="shared" ref="C25:C29" si="4">IF($B25&gt;$A$15,0,IF($B$17&gt;0,IF($B25=$A$15,$B$17,450000),450000))</f>
        <v>0</v>
      </c>
      <c r="D25" s="237">
        <f t="shared" si="0"/>
        <v>0</v>
      </c>
      <c r="E25" s="237">
        <f t="shared" si="1"/>
        <v>0</v>
      </c>
      <c r="F25" s="241">
        <f t="shared" si="2"/>
        <v>0</v>
      </c>
      <c r="G25" s="242">
        <f t="shared" si="3"/>
        <v>0</v>
      </c>
    </row>
    <row r="26" spans="1:10" s="223" customFormat="1" x14ac:dyDescent="0.2">
      <c r="A26" s="376"/>
      <c r="B26" s="240">
        <v>5</v>
      </c>
      <c r="C26" s="237">
        <f t="shared" si="4"/>
        <v>0</v>
      </c>
      <c r="D26" s="237">
        <f t="shared" si="0"/>
        <v>0</v>
      </c>
      <c r="E26" s="237">
        <f t="shared" si="1"/>
        <v>0</v>
      </c>
      <c r="F26" s="241">
        <f t="shared" si="2"/>
        <v>0</v>
      </c>
      <c r="G26" s="242">
        <f t="shared" si="3"/>
        <v>0</v>
      </c>
    </row>
    <row r="27" spans="1:10" s="223" customFormat="1" x14ac:dyDescent="0.2">
      <c r="A27" s="376"/>
      <c r="B27" s="240">
        <v>6</v>
      </c>
      <c r="C27" s="237">
        <f t="shared" si="4"/>
        <v>0</v>
      </c>
      <c r="D27" s="237">
        <f t="shared" si="0"/>
        <v>0</v>
      </c>
      <c r="E27" s="237">
        <f t="shared" si="1"/>
        <v>0</v>
      </c>
      <c r="F27" s="241">
        <f t="shared" si="2"/>
        <v>0</v>
      </c>
      <c r="G27" s="242">
        <f t="shared" si="3"/>
        <v>0</v>
      </c>
    </row>
    <row r="28" spans="1:10" x14ac:dyDescent="0.2">
      <c r="A28" s="376"/>
      <c r="B28" s="240">
        <v>7</v>
      </c>
      <c r="C28" s="237">
        <f t="shared" si="4"/>
        <v>0</v>
      </c>
      <c r="D28" s="237">
        <f t="shared" si="0"/>
        <v>0</v>
      </c>
      <c r="E28" s="237">
        <f t="shared" si="1"/>
        <v>0</v>
      </c>
      <c r="F28" s="241">
        <f t="shared" si="2"/>
        <v>0</v>
      </c>
      <c r="G28" s="242">
        <f t="shared" si="3"/>
        <v>0</v>
      </c>
      <c r="H28" s="223"/>
      <c r="I28" s="223"/>
      <c r="J28" s="223"/>
    </row>
    <row r="29" spans="1:10" x14ac:dyDescent="0.2">
      <c r="A29" s="376"/>
      <c r="B29" s="240">
        <v>8</v>
      </c>
      <c r="C29" s="237">
        <f t="shared" si="4"/>
        <v>0</v>
      </c>
      <c r="D29" s="237">
        <f t="shared" si="0"/>
        <v>0</v>
      </c>
      <c r="E29" s="237">
        <f t="shared" si="1"/>
        <v>0</v>
      </c>
      <c r="F29" s="241">
        <f t="shared" si="2"/>
        <v>0</v>
      </c>
      <c r="G29" s="242">
        <f t="shared" si="3"/>
        <v>0</v>
      </c>
      <c r="H29" s="223"/>
      <c r="I29" s="223"/>
      <c r="J29" s="223"/>
    </row>
    <row r="30" spans="1:10" ht="16.5" thickBot="1" x14ac:dyDescent="0.25">
      <c r="A30" s="377"/>
      <c r="B30" s="243" t="s">
        <v>37</v>
      </c>
      <c r="C30" s="244">
        <f>SUM(C20:C29)</f>
        <v>1028358.6</v>
      </c>
      <c r="D30" s="244">
        <f>SUM(D20:D29)</f>
        <v>0</v>
      </c>
      <c r="E30" s="244">
        <f>SUM(E20:E29)</f>
        <v>0</v>
      </c>
      <c r="F30" s="244">
        <f>SUM(F20:F29)</f>
        <v>0</v>
      </c>
      <c r="G30" s="245">
        <f>SUM(G22:G28)</f>
        <v>1028358.6</v>
      </c>
      <c r="H30" s="223"/>
    </row>
    <row r="31" spans="1:10" x14ac:dyDescent="0.2">
      <c r="B31" s="235"/>
      <c r="F31" s="223"/>
      <c r="G31" s="223"/>
    </row>
  </sheetData>
  <mergeCells count="18">
    <mergeCell ref="B7:C7"/>
    <mergeCell ref="B8:C8"/>
    <mergeCell ref="C20:C21"/>
    <mergeCell ref="B19:B21"/>
    <mergeCell ref="B1:F1"/>
    <mergeCell ref="D6:F6"/>
    <mergeCell ref="A3:F3"/>
    <mergeCell ref="B12:F12"/>
    <mergeCell ref="A19:A30"/>
    <mergeCell ref="A6:A7"/>
    <mergeCell ref="B6:C6"/>
    <mergeCell ref="C19:G19"/>
    <mergeCell ref="D20:F20"/>
    <mergeCell ref="G20:G21"/>
    <mergeCell ref="B15:C15"/>
    <mergeCell ref="D13:F13"/>
    <mergeCell ref="B13:C14"/>
    <mergeCell ref="A12:A14"/>
  </mergeCells>
  <pageMargins left="0.51181102362204722" right="0.51181102362204722" top="0.78740157480314965" bottom="0.78740157480314965" header="0.31496062992125984" footer="0.31496062992125984"/>
  <pageSetup paperSize="9" scale="62" orientation="portrait" r:id="rId1"/>
  <rowBreaks count="2" manualBreakCount="2">
    <brk id="31" max="16383" man="1"/>
    <brk id="32" max="16383" man="1"/>
  </rowBreaks>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topLeftCell="A19" zoomScale="80" zoomScaleNormal="80" zoomScaleSheetLayoutView="80" workbookViewId="0">
      <selection activeCell="Y68" sqref="Y68"/>
    </sheetView>
  </sheetViews>
  <sheetFormatPr defaultRowHeight="15" x14ac:dyDescent="0.25"/>
  <cols>
    <col min="1" max="1" width="12.140625" style="156" customWidth="1"/>
    <col min="2" max="13" width="6.42578125" style="156" customWidth="1"/>
    <col min="14" max="14" width="5.5703125" style="156" customWidth="1"/>
    <col min="15" max="16384" width="9.140625" style="156"/>
  </cols>
  <sheetData>
    <row r="1" spans="1:13" ht="47.25" customHeight="1" x14ac:dyDescent="0.25">
      <c r="A1" s="292" t="s">
        <v>113</v>
      </c>
      <c r="B1" s="292"/>
      <c r="C1" s="292" t="s">
        <v>190</v>
      </c>
      <c r="D1" s="292"/>
      <c r="E1" s="292"/>
      <c r="F1" s="292"/>
      <c r="G1" s="292"/>
      <c r="H1" s="292"/>
      <c r="I1" s="292"/>
      <c r="J1" s="292"/>
      <c r="K1" s="292"/>
      <c r="L1" s="292"/>
      <c r="M1" s="292"/>
    </row>
    <row r="2" spans="1:13" ht="15.75" x14ac:dyDescent="0.25">
      <c r="A2" s="159" t="s">
        <v>53</v>
      </c>
      <c r="B2" s="246"/>
      <c r="C2" s="246"/>
      <c r="D2" s="159"/>
      <c r="E2" s="159"/>
      <c r="F2" s="247"/>
      <c r="G2" s="247"/>
      <c r="H2" s="247"/>
      <c r="I2" s="247"/>
      <c r="J2" s="247"/>
      <c r="K2" s="247"/>
      <c r="L2" s="247"/>
      <c r="M2" s="247"/>
    </row>
    <row r="3" spans="1:13" ht="15.75" x14ac:dyDescent="0.25">
      <c r="A3" s="158"/>
      <c r="B3" s="248"/>
      <c r="C3" s="248"/>
      <c r="D3" s="158"/>
      <c r="E3" s="158"/>
    </row>
    <row r="4" spans="1:13" ht="16.5" thickBot="1" x14ac:dyDescent="0.3">
      <c r="A4" s="158"/>
      <c r="B4" s="248"/>
      <c r="C4" s="248"/>
      <c r="D4" s="158"/>
      <c r="E4" s="158"/>
    </row>
    <row r="5" spans="1:13" ht="15.75" x14ac:dyDescent="0.25">
      <c r="B5" s="398" t="s">
        <v>54</v>
      </c>
      <c r="C5" s="399"/>
      <c r="D5" s="400"/>
      <c r="E5" s="416" t="s">
        <v>55</v>
      </c>
      <c r="F5" s="417"/>
      <c r="G5" s="417"/>
      <c r="H5" s="417"/>
      <c r="I5" s="417"/>
      <c r="J5" s="417"/>
      <c r="K5" s="418"/>
    </row>
    <row r="6" spans="1:13" ht="15.75" x14ac:dyDescent="0.25">
      <c r="B6" s="401"/>
      <c r="C6" s="402"/>
      <c r="D6" s="403"/>
      <c r="E6" s="407" t="s">
        <v>12</v>
      </c>
      <c r="F6" s="408"/>
      <c r="G6" s="409"/>
      <c r="H6" s="407" t="s">
        <v>56</v>
      </c>
      <c r="I6" s="408"/>
      <c r="J6" s="408"/>
      <c r="K6" s="427"/>
    </row>
    <row r="7" spans="1:13" ht="30" customHeight="1" x14ac:dyDescent="0.25">
      <c r="B7" s="404" t="s">
        <v>42</v>
      </c>
      <c r="C7" s="405"/>
      <c r="D7" s="406"/>
      <c r="E7" s="410" t="s">
        <v>232</v>
      </c>
      <c r="F7" s="411"/>
      <c r="G7" s="412"/>
      <c r="H7" s="413" t="s">
        <v>237</v>
      </c>
      <c r="I7" s="414"/>
      <c r="J7" s="414"/>
      <c r="K7" s="428"/>
    </row>
    <row r="8" spans="1:13" ht="30" customHeight="1" x14ac:dyDescent="0.25">
      <c r="B8" s="404" t="s">
        <v>44</v>
      </c>
      <c r="C8" s="405"/>
      <c r="D8" s="406"/>
      <c r="E8" s="413" t="s">
        <v>238</v>
      </c>
      <c r="F8" s="414"/>
      <c r="G8" s="415"/>
      <c r="H8" s="413" t="s">
        <v>239</v>
      </c>
      <c r="I8" s="414"/>
      <c r="J8" s="414"/>
      <c r="K8" s="428"/>
    </row>
    <row r="9" spans="1:13" ht="30" customHeight="1" x14ac:dyDescent="0.25">
      <c r="B9" s="404" t="s">
        <v>45</v>
      </c>
      <c r="C9" s="405"/>
      <c r="D9" s="406"/>
      <c r="E9" s="410" t="s">
        <v>232</v>
      </c>
      <c r="F9" s="411"/>
      <c r="G9" s="412"/>
      <c r="H9" s="413" t="s">
        <v>240</v>
      </c>
      <c r="I9" s="414"/>
      <c r="J9" s="414"/>
      <c r="K9" s="428"/>
    </row>
    <row r="10" spans="1:13" ht="30" customHeight="1" x14ac:dyDescent="0.25">
      <c r="B10" s="404" t="s">
        <v>57</v>
      </c>
      <c r="C10" s="405"/>
      <c r="D10" s="406"/>
      <c r="E10" s="413" t="s">
        <v>238</v>
      </c>
      <c r="F10" s="414"/>
      <c r="G10" s="415"/>
      <c r="H10" s="413" t="s">
        <v>240</v>
      </c>
      <c r="I10" s="414"/>
      <c r="J10" s="414"/>
      <c r="K10" s="428"/>
    </row>
    <row r="11" spans="1:13" ht="30" customHeight="1" x14ac:dyDescent="0.25">
      <c r="B11" s="404" t="s">
        <v>58</v>
      </c>
      <c r="C11" s="405"/>
      <c r="D11" s="406"/>
      <c r="E11" s="413" t="s">
        <v>234</v>
      </c>
      <c r="F11" s="414"/>
      <c r="G11" s="415"/>
      <c r="H11" s="413" t="s">
        <v>233</v>
      </c>
      <c r="I11" s="414"/>
      <c r="J11" s="414"/>
      <c r="K11" s="428"/>
    </row>
    <row r="12" spans="1:13" ht="15.75" customHeight="1" x14ac:dyDescent="0.25">
      <c r="B12" s="404" t="s">
        <v>59</v>
      </c>
      <c r="C12" s="405"/>
      <c r="D12" s="406"/>
      <c r="E12" s="413" t="s">
        <v>234</v>
      </c>
      <c r="F12" s="414"/>
      <c r="G12" s="415"/>
      <c r="H12" s="413" t="s">
        <v>233</v>
      </c>
      <c r="I12" s="414"/>
      <c r="J12" s="414"/>
      <c r="K12" s="428"/>
    </row>
    <row r="13" spans="1:13" ht="15.75" customHeight="1" x14ac:dyDescent="0.25">
      <c r="B13" s="404" t="s">
        <v>60</v>
      </c>
      <c r="C13" s="405"/>
      <c r="D13" s="406"/>
      <c r="E13" s="413" t="s">
        <v>235</v>
      </c>
      <c r="F13" s="414"/>
      <c r="G13" s="415"/>
      <c r="H13" s="413" t="s">
        <v>236</v>
      </c>
      <c r="I13" s="414"/>
      <c r="J13" s="414"/>
      <c r="K13" s="428"/>
    </row>
    <row r="14" spans="1:13" ht="15.75" customHeight="1" x14ac:dyDescent="0.25">
      <c r="B14" s="404" t="s">
        <v>61</v>
      </c>
      <c r="C14" s="405"/>
      <c r="D14" s="406"/>
      <c r="E14" s="413" t="s">
        <v>235</v>
      </c>
      <c r="F14" s="414"/>
      <c r="G14" s="415"/>
      <c r="H14" s="413" t="s">
        <v>236</v>
      </c>
      <c r="I14" s="414"/>
      <c r="J14" s="414"/>
      <c r="K14" s="428"/>
    </row>
    <row r="15" spans="1:13" ht="15.75" customHeight="1" x14ac:dyDescent="0.25">
      <c r="B15" s="404" t="s">
        <v>62</v>
      </c>
      <c r="C15" s="405"/>
      <c r="D15" s="406"/>
      <c r="E15" s="413" t="s">
        <v>235</v>
      </c>
      <c r="F15" s="414"/>
      <c r="G15" s="415"/>
      <c r="H15" s="413" t="s">
        <v>236</v>
      </c>
      <c r="I15" s="414"/>
      <c r="J15" s="414"/>
      <c r="K15" s="428"/>
    </row>
    <row r="16" spans="1:13" ht="15.75" customHeight="1" x14ac:dyDescent="0.25">
      <c r="B16" s="404" t="s">
        <v>49</v>
      </c>
      <c r="C16" s="405"/>
      <c r="D16" s="406"/>
      <c r="E16" s="413" t="s">
        <v>235</v>
      </c>
      <c r="F16" s="414"/>
      <c r="G16" s="415"/>
      <c r="H16" s="413" t="s">
        <v>236</v>
      </c>
      <c r="I16" s="414"/>
      <c r="J16" s="414"/>
      <c r="K16" s="428"/>
    </row>
    <row r="17" spans="1:13" ht="16.5" customHeight="1" thickBot="1" x14ac:dyDescent="0.3">
      <c r="B17" s="424" t="s">
        <v>63</v>
      </c>
      <c r="C17" s="425"/>
      <c r="D17" s="426"/>
      <c r="E17" s="413" t="s">
        <v>235</v>
      </c>
      <c r="F17" s="414"/>
      <c r="G17" s="415"/>
      <c r="H17" s="413" t="s">
        <v>236</v>
      </c>
      <c r="I17" s="414"/>
      <c r="J17" s="414"/>
      <c r="K17" s="428"/>
    </row>
    <row r="18" spans="1:13" ht="15.75" x14ac:dyDescent="0.25">
      <c r="A18" s="158"/>
      <c r="B18" s="248"/>
      <c r="C18" s="248"/>
      <c r="D18" s="158"/>
      <c r="E18" s="158"/>
    </row>
    <row r="19" spans="1:13" ht="15.75" x14ac:dyDescent="0.25">
      <c r="A19" s="422" t="s">
        <v>99</v>
      </c>
      <c r="B19" s="422"/>
      <c r="C19" s="422"/>
      <c r="D19" s="422"/>
      <c r="E19" s="422"/>
      <c r="F19" s="422"/>
      <c r="G19" s="422"/>
      <c r="H19" s="422"/>
      <c r="I19" s="422"/>
      <c r="J19" s="422"/>
      <c r="K19" s="422"/>
      <c r="L19" s="422"/>
      <c r="M19" s="422"/>
    </row>
    <row r="20" spans="1:13" ht="51" customHeight="1" x14ac:dyDescent="0.25">
      <c r="A20" s="423" t="s">
        <v>100</v>
      </c>
      <c r="B20" s="423"/>
      <c r="C20" s="423"/>
      <c r="D20" s="423"/>
      <c r="E20" s="423"/>
      <c r="F20" s="423"/>
      <c r="G20" s="423"/>
      <c r="H20" s="423"/>
      <c r="I20" s="423"/>
      <c r="J20" s="423"/>
      <c r="K20" s="423"/>
      <c r="L20" s="423"/>
      <c r="M20" s="423"/>
    </row>
    <row r="24" spans="1:13" ht="15.75" x14ac:dyDescent="0.25">
      <c r="A24" s="159" t="s">
        <v>64</v>
      </c>
      <c r="B24" s="159"/>
      <c r="C24" s="159"/>
      <c r="D24" s="159"/>
      <c r="E24" s="159"/>
      <c r="F24" s="159"/>
      <c r="G24" s="249"/>
      <c r="H24" s="249"/>
      <c r="I24" s="249"/>
      <c r="J24" s="249"/>
      <c r="K24" s="249"/>
      <c r="L24" s="249"/>
      <c r="M24" s="249"/>
    </row>
    <row r="25" spans="1:13" ht="16.5" thickBot="1" x14ac:dyDescent="0.3">
      <c r="A25" s="158"/>
      <c r="B25" s="158"/>
      <c r="C25" s="158"/>
      <c r="D25" s="158"/>
      <c r="E25" s="158"/>
      <c r="F25" s="158"/>
    </row>
    <row r="26" spans="1:13" ht="15.75" x14ac:dyDescent="0.25">
      <c r="A26" s="251" t="s">
        <v>65</v>
      </c>
      <c r="B26" s="419" t="s">
        <v>252</v>
      </c>
      <c r="C26" s="420"/>
      <c r="D26" s="420"/>
      <c r="E26" s="420"/>
      <c r="F26" s="420"/>
      <c r="G26" s="420"/>
      <c r="H26" s="420"/>
      <c r="I26" s="420"/>
      <c r="J26" s="420"/>
      <c r="K26" s="420"/>
      <c r="L26" s="420"/>
      <c r="M26" s="421"/>
    </row>
    <row r="27" spans="1:13" ht="24.75" customHeight="1" x14ac:dyDescent="0.25">
      <c r="A27" s="252" t="s">
        <v>241</v>
      </c>
      <c r="B27" s="441" t="s">
        <v>232</v>
      </c>
      <c r="C27" s="442"/>
      <c r="D27" s="443"/>
      <c r="E27" s="437" t="s">
        <v>242</v>
      </c>
      <c r="F27" s="438"/>
      <c r="G27" s="440"/>
      <c r="H27" s="437" t="s">
        <v>243</v>
      </c>
      <c r="I27" s="438"/>
      <c r="J27" s="440"/>
      <c r="K27" s="437" t="s">
        <v>244</v>
      </c>
      <c r="L27" s="438"/>
      <c r="M27" s="439"/>
    </row>
    <row r="28" spans="1:13" x14ac:dyDescent="0.25">
      <c r="A28" s="253" t="s">
        <v>52</v>
      </c>
      <c r="B28" s="429">
        <v>550000</v>
      </c>
      <c r="C28" s="430"/>
      <c r="D28" s="431"/>
      <c r="E28" s="429">
        <f>'[1]Plan7 7. PLANO DE APLICAÇÃO'!C25</f>
        <v>0</v>
      </c>
      <c r="F28" s="430"/>
      <c r="G28" s="431"/>
      <c r="H28" s="429">
        <v>478358.6</v>
      </c>
      <c r="I28" s="430"/>
      <c r="J28" s="431"/>
      <c r="K28" s="429">
        <f>'[1]Plan7 7. PLANO DE APLICAÇÃO'!C27</f>
        <v>0</v>
      </c>
      <c r="L28" s="430"/>
      <c r="M28" s="432"/>
    </row>
    <row r="29" spans="1:13" ht="15.75" thickBot="1" x14ac:dyDescent="0.3">
      <c r="A29" s="254" t="s">
        <v>43</v>
      </c>
      <c r="B29" s="433">
        <f>'[1]Plan7 7. PLANO DE APLICAÇÃO'!F24</f>
        <v>0</v>
      </c>
      <c r="C29" s="434"/>
      <c r="D29" s="435"/>
      <c r="E29" s="433">
        <f>'[1]Plan7 7. PLANO DE APLICAÇÃO'!F25</f>
        <v>0</v>
      </c>
      <c r="F29" s="434"/>
      <c r="G29" s="435"/>
      <c r="H29" s="433">
        <f>'[1]Plan7 7. PLANO DE APLICAÇÃO'!F26</f>
        <v>0</v>
      </c>
      <c r="I29" s="434"/>
      <c r="J29" s="435"/>
      <c r="K29" s="433">
        <f>'[1]Plan7 7. PLANO DE APLICAÇÃO'!F27</f>
        <v>0</v>
      </c>
      <c r="L29" s="434"/>
      <c r="M29" s="436"/>
    </row>
    <row r="30" spans="1:13" ht="15.75" x14ac:dyDescent="0.25">
      <c r="A30" s="252" t="s">
        <v>241</v>
      </c>
      <c r="B30" s="437" t="s">
        <v>245</v>
      </c>
      <c r="C30" s="438"/>
      <c r="D30" s="439"/>
      <c r="E30" s="437" t="s">
        <v>246</v>
      </c>
      <c r="F30" s="438"/>
      <c r="G30" s="440"/>
      <c r="H30" s="437" t="s">
        <v>247</v>
      </c>
      <c r="I30" s="438"/>
      <c r="J30" s="440"/>
      <c r="K30" s="437" t="s">
        <v>248</v>
      </c>
      <c r="L30" s="438"/>
      <c r="M30" s="439"/>
    </row>
    <row r="31" spans="1:13" x14ac:dyDescent="0.25">
      <c r="A31" s="253" t="s">
        <v>52</v>
      </c>
      <c r="B31" s="429">
        <f>'[1]Plan7 7. PLANO DE APLICAÇÃO'!C28</f>
        <v>0</v>
      </c>
      <c r="C31" s="430"/>
      <c r="D31" s="431"/>
      <c r="E31" s="429">
        <f>'[1]Plan7 7. PLANO DE APLICAÇÃO'!C29</f>
        <v>0</v>
      </c>
      <c r="F31" s="430"/>
      <c r="G31" s="431"/>
      <c r="H31" s="429">
        <f>'[1]Plan7 7. PLANO DE APLICAÇÃO'!C30</f>
        <v>0</v>
      </c>
      <c r="I31" s="430"/>
      <c r="J31" s="431"/>
      <c r="K31" s="429">
        <f>'[1]Plan7 7. PLANO DE APLICAÇÃO'!C31</f>
        <v>0</v>
      </c>
      <c r="L31" s="430"/>
      <c r="M31" s="432"/>
    </row>
    <row r="32" spans="1:13" ht="15.75" thickBot="1" x14ac:dyDescent="0.3">
      <c r="A32" s="255" t="s">
        <v>43</v>
      </c>
      <c r="B32" s="433">
        <f>'[1]Plan7 7. PLANO DE APLICAÇÃO'!F28</f>
        <v>0</v>
      </c>
      <c r="C32" s="434"/>
      <c r="D32" s="435"/>
      <c r="E32" s="433">
        <f>'[1]Plan7 7. PLANO DE APLICAÇÃO'!F29</f>
        <v>0</v>
      </c>
      <c r="F32" s="434"/>
      <c r="G32" s="435"/>
      <c r="H32" s="433">
        <f>'[1]Plan7 7. PLANO DE APLICAÇÃO'!F30</f>
        <v>0</v>
      </c>
      <c r="I32" s="434"/>
      <c r="J32" s="435"/>
      <c r="K32" s="433">
        <f>'[1]Plan7 7. PLANO DE APLICAÇÃO'!F31</f>
        <v>0</v>
      </c>
      <c r="L32" s="434"/>
      <c r="M32" s="436"/>
    </row>
    <row r="33" spans="1:13" ht="15.75" thickBot="1" x14ac:dyDescent="0.3">
      <c r="A33" s="250" t="s">
        <v>43</v>
      </c>
      <c r="B33" s="444">
        <f>'Plan7 7. PLANO DE APLICAÇÃO'!F26</f>
        <v>0</v>
      </c>
      <c r="C33" s="445"/>
      <c r="D33" s="447"/>
      <c r="E33" s="444">
        <f>'Plan7 7. PLANO DE APLICAÇÃO'!F27</f>
        <v>0</v>
      </c>
      <c r="F33" s="445"/>
      <c r="G33" s="447"/>
      <c r="H33" s="444">
        <f>'Plan7 7. PLANO DE APLICAÇÃO'!F28</f>
        <v>0</v>
      </c>
      <c r="I33" s="445"/>
      <c r="J33" s="447"/>
      <c r="K33" s="444">
        <f>'Plan7 7. PLANO DE APLICAÇÃO'!F29</f>
        <v>0</v>
      </c>
      <c r="L33" s="445"/>
      <c r="M33" s="446"/>
    </row>
  </sheetData>
  <protectedRanges>
    <protectedRange sqref="A1 E7:K17" name="Intervalo1"/>
  </protectedRanges>
  <mergeCells count="70">
    <mergeCell ref="K33:M33"/>
    <mergeCell ref="H33:J33"/>
    <mergeCell ref="E33:G33"/>
    <mergeCell ref="B33:D33"/>
    <mergeCell ref="K32:M32"/>
    <mergeCell ref="B27:D27"/>
    <mergeCell ref="E27:G27"/>
    <mergeCell ref="H27:J27"/>
    <mergeCell ref="K27:M27"/>
    <mergeCell ref="B32:D32"/>
    <mergeCell ref="E32:G32"/>
    <mergeCell ref="H32:J32"/>
    <mergeCell ref="B31:D31"/>
    <mergeCell ref="E31:G31"/>
    <mergeCell ref="H31:J31"/>
    <mergeCell ref="K31:M31"/>
    <mergeCell ref="B28:D28"/>
    <mergeCell ref="E28:G28"/>
    <mergeCell ref="H28:J28"/>
    <mergeCell ref="K28:M28"/>
    <mergeCell ref="B29:D29"/>
    <mergeCell ref="E29:G29"/>
    <mergeCell ref="H29:J29"/>
    <mergeCell ref="K29:M29"/>
    <mergeCell ref="B30:D30"/>
    <mergeCell ref="E30:G30"/>
    <mergeCell ref="H30:J30"/>
    <mergeCell ref="K30:M30"/>
    <mergeCell ref="B26:M26"/>
    <mergeCell ref="A19:M19"/>
    <mergeCell ref="A20:M20"/>
    <mergeCell ref="B17:D17"/>
    <mergeCell ref="H6:K6"/>
    <mergeCell ref="H7:K7"/>
    <mergeCell ref="H8:K8"/>
    <mergeCell ref="H9:K9"/>
    <mergeCell ref="H10:K10"/>
    <mergeCell ref="H16:K16"/>
    <mergeCell ref="H17:K17"/>
    <mergeCell ref="H11:K11"/>
    <mergeCell ref="H12:K12"/>
    <mergeCell ref="H13:K13"/>
    <mergeCell ref="H14:K14"/>
    <mergeCell ref="H15:K15"/>
    <mergeCell ref="E15:G15"/>
    <mergeCell ref="E16:G16"/>
    <mergeCell ref="E17:G17"/>
    <mergeCell ref="B15:D15"/>
    <mergeCell ref="E10:G10"/>
    <mergeCell ref="E11:G11"/>
    <mergeCell ref="E12:G12"/>
    <mergeCell ref="E13:G13"/>
    <mergeCell ref="E14:G14"/>
    <mergeCell ref="B10:D10"/>
    <mergeCell ref="B11:D11"/>
    <mergeCell ref="B12:D12"/>
    <mergeCell ref="B13:D13"/>
    <mergeCell ref="B14:D14"/>
    <mergeCell ref="B16:D16"/>
    <mergeCell ref="C1:M1"/>
    <mergeCell ref="B5:D6"/>
    <mergeCell ref="B7:D7"/>
    <mergeCell ref="B8:D8"/>
    <mergeCell ref="B9:D9"/>
    <mergeCell ref="E6:G6"/>
    <mergeCell ref="E7:G7"/>
    <mergeCell ref="E8:G8"/>
    <mergeCell ref="E9:G9"/>
    <mergeCell ref="A1:B1"/>
    <mergeCell ref="E5:K5"/>
  </mergeCells>
  <pageMargins left="0.7" right="0.7" top="0.75" bottom="0.75" header="0.3" footer="0.3"/>
  <pageSetup paperSize="9" scale="97" orientation="portrait" r:id="rId1"/>
  <rowBreaks count="1" manualBreakCount="1">
    <brk id="33" max="16383" man="1"/>
  </rowBreaks>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topLeftCell="A19" zoomScale="80" zoomScaleNormal="80" zoomScaleSheetLayoutView="80" workbookViewId="0">
      <selection activeCell="H10" sqref="H10:J10"/>
    </sheetView>
  </sheetViews>
  <sheetFormatPr defaultRowHeight="15" x14ac:dyDescent="0.25"/>
  <sheetData>
    <row r="1" spans="1:12" ht="45.75" customHeight="1" x14ac:dyDescent="0.25">
      <c r="A1" s="316" t="s">
        <v>113</v>
      </c>
      <c r="B1" s="316"/>
      <c r="C1" s="308" t="s">
        <v>190</v>
      </c>
      <c r="D1" s="308"/>
      <c r="E1" s="308"/>
      <c r="F1" s="308"/>
      <c r="G1" s="308"/>
      <c r="H1" s="308"/>
      <c r="I1" s="308"/>
      <c r="J1" s="308"/>
      <c r="K1" s="3"/>
      <c r="L1" s="3"/>
    </row>
    <row r="3" spans="1:12" ht="31.5" customHeight="1" x14ac:dyDescent="0.25">
      <c r="A3" s="498" t="s">
        <v>66</v>
      </c>
      <c r="B3" s="498"/>
      <c r="C3" s="498"/>
      <c r="D3" s="498"/>
      <c r="E3" s="498"/>
      <c r="F3" s="498"/>
      <c r="G3" s="498"/>
      <c r="H3" s="498"/>
      <c r="I3" s="498"/>
      <c r="J3" s="498"/>
    </row>
    <row r="4" spans="1:12" ht="16.5" thickBot="1" x14ac:dyDescent="0.3">
      <c r="A4" s="1"/>
      <c r="B4" s="1"/>
      <c r="C4" s="1"/>
      <c r="D4" s="1"/>
      <c r="E4" s="1"/>
      <c r="F4" s="1"/>
    </row>
    <row r="5" spans="1:12" ht="62.25" customHeight="1" thickBot="1" x14ac:dyDescent="0.3">
      <c r="A5" s="495" t="s">
        <v>67</v>
      </c>
      <c r="B5" s="496"/>
      <c r="C5" s="496"/>
      <c r="D5" s="496"/>
      <c r="E5" s="496"/>
      <c r="F5" s="496"/>
      <c r="G5" s="496"/>
      <c r="H5" s="496"/>
      <c r="I5" s="496"/>
      <c r="J5" s="497"/>
    </row>
    <row r="6" spans="1:12" ht="15.75" x14ac:dyDescent="0.25">
      <c r="A6" s="19" t="s">
        <v>68</v>
      </c>
      <c r="B6" s="480" t="s">
        <v>250</v>
      </c>
      <c r="C6" s="481"/>
      <c r="D6" s="481"/>
      <c r="E6" s="481"/>
      <c r="F6" s="481"/>
      <c r="G6" s="482"/>
      <c r="H6" s="483" t="s">
        <v>101</v>
      </c>
      <c r="I6" s="484"/>
      <c r="J6" s="485"/>
    </row>
    <row r="7" spans="1:12" ht="15.75" x14ac:dyDescent="0.25">
      <c r="A7" s="19" t="s">
        <v>70</v>
      </c>
      <c r="B7" s="480" t="s">
        <v>191</v>
      </c>
      <c r="C7" s="505"/>
      <c r="D7" s="505"/>
      <c r="E7" s="505"/>
      <c r="F7" s="505"/>
      <c r="G7" s="506"/>
      <c r="H7" s="486"/>
      <c r="I7" s="487"/>
      <c r="J7" s="488"/>
    </row>
    <row r="8" spans="1:12" ht="15.75" x14ac:dyDescent="0.25">
      <c r="A8" s="19" t="s">
        <v>71</v>
      </c>
      <c r="B8" s="13"/>
      <c r="C8" s="13"/>
      <c r="D8" s="13"/>
      <c r="E8" s="480" t="s">
        <v>251</v>
      </c>
      <c r="F8" s="481"/>
      <c r="G8" s="482"/>
      <c r="H8" s="486"/>
      <c r="I8" s="487"/>
      <c r="J8" s="488"/>
    </row>
    <row r="9" spans="1:12" ht="15.75" x14ac:dyDescent="0.25">
      <c r="A9" s="19" t="s">
        <v>72</v>
      </c>
      <c r="B9" s="480" t="s">
        <v>197</v>
      </c>
      <c r="C9" s="481"/>
      <c r="D9" s="481"/>
      <c r="E9" s="481"/>
      <c r="F9" s="481"/>
      <c r="G9" s="482"/>
      <c r="H9" s="486"/>
      <c r="I9" s="487"/>
      <c r="J9" s="488"/>
    </row>
    <row r="10" spans="1:12" ht="16.5" thickBot="1" x14ac:dyDescent="0.3">
      <c r="A10" s="20" t="s">
        <v>73</v>
      </c>
      <c r="B10" s="468">
        <v>44965</v>
      </c>
      <c r="C10" s="469"/>
      <c r="D10" s="469"/>
      <c r="E10" s="469"/>
      <c r="F10" s="469"/>
      <c r="G10" s="470"/>
      <c r="H10" s="489" t="s">
        <v>69</v>
      </c>
      <c r="I10" s="463"/>
      <c r="J10" s="464"/>
    </row>
    <row r="11" spans="1:12" ht="15.75" x14ac:dyDescent="0.25">
      <c r="A11" s="1"/>
      <c r="B11" s="1"/>
      <c r="C11" s="1"/>
      <c r="D11" s="1"/>
      <c r="E11" s="1"/>
      <c r="F11" s="1"/>
    </row>
    <row r="12" spans="1:12" ht="15.75" x14ac:dyDescent="0.25">
      <c r="A12" s="493" t="s">
        <v>74</v>
      </c>
      <c r="B12" s="493"/>
      <c r="C12" s="493"/>
      <c r="D12" s="493"/>
      <c r="E12" s="493"/>
      <c r="F12" s="493"/>
      <c r="G12" s="493"/>
      <c r="H12" s="493"/>
      <c r="I12" s="493"/>
      <c r="J12" s="493"/>
    </row>
    <row r="13" spans="1:12" ht="16.5" thickBot="1" x14ac:dyDescent="0.3">
      <c r="A13" s="8"/>
      <c r="B13" s="8"/>
      <c r="C13" s="8"/>
      <c r="D13" s="8"/>
      <c r="E13" s="8"/>
      <c r="F13" s="8"/>
      <c r="G13" s="8"/>
      <c r="H13" s="8"/>
      <c r="I13" s="8"/>
    </row>
    <row r="14" spans="1:12" ht="78.75" customHeight="1" thickBot="1" x14ac:dyDescent="0.3">
      <c r="A14" s="502" t="s">
        <v>75</v>
      </c>
      <c r="B14" s="503"/>
      <c r="C14" s="503"/>
      <c r="D14" s="503"/>
      <c r="E14" s="503"/>
      <c r="F14" s="503"/>
      <c r="G14" s="503"/>
      <c r="H14" s="503"/>
      <c r="I14" s="503"/>
      <c r="J14" s="504"/>
    </row>
    <row r="15" spans="1:12" ht="15.75" x14ac:dyDescent="0.25">
      <c r="A15" s="21" t="s">
        <v>68</v>
      </c>
      <c r="B15" s="475" t="s">
        <v>205</v>
      </c>
      <c r="C15" s="476"/>
      <c r="D15" s="476"/>
      <c r="E15" s="476"/>
      <c r="F15" s="476"/>
      <c r="G15" s="476"/>
      <c r="H15" s="490" t="s">
        <v>101</v>
      </c>
      <c r="I15" s="490"/>
      <c r="J15" s="491"/>
    </row>
    <row r="16" spans="1:12" ht="15.75" x14ac:dyDescent="0.25">
      <c r="A16" s="19" t="s">
        <v>70</v>
      </c>
      <c r="B16" s="492" t="s">
        <v>185</v>
      </c>
      <c r="C16" s="481"/>
      <c r="D16" s="481"/>
      <c r="E16" s="481"/>
      <c r="F16" s="481"/>
      <c r="G16" s="481"/>
      <c r="H16" s="473"/>
      <c r="I16" s="473"/>
      <c r="J16" s="474"/>
    </row>
    <row r="17" spans="1:10" ht="15.75" x14ac:dyDescent="0.25">
      <c r="A17" s="19" t="s">
        <v>9</v>
      </c>
      <c r="B17" s="480" t="s">
        <v>206</v>
      </c>
      <c r="C17" s="481"/>
      <c r="D17" s="481"/>
      <c r="E17" s="481"/>
      <c r="F17" s="481"/>
      <c r="G17" s="481"/>
      <c r="H17" s="473"/>
      <c r="I17" s="473"/>
      <c r="J17" s="474"/>
    </row>
    <row r="18" spans="1:10" ht="15.75" x14ac:dyDescent="0.25">
      <c r="A18" s="19" t="s">
        <v>72</v>
      </c>
      <c r="B18" s="480" t="s">
        <v>197</v>
      </c>
      <c r="C18" s="481"/>
      <c r="D18" s="481"/>
      <c r="E18" s="481"/>
      <c r="F18" s="481"/>
      <c r="G18" s="481"/>
      <c r="H18" s="473"/>
      <c r="I18" s="473"/>
      <c r="J18" s="474"/>
    </row>
    <row r="19" spans="1:10" ht="16.5" thickBot="1" x14ac:dyDescent="0.3">
      <c r="A19" s="20" t="s">
        <v>73</v>
      </c>
      <c r="B19" s="468" t="s">
        <v>227</v>
      </c>
      <c r="C19" s="469"/>
      <c r="D19" s="469"/>
      <c r="E19" s="469"/>
      <c r="F19" s="469"/>
      <c r="G19" s="470"/>
      <c r="H19" s="466" t="s">
        <v>69</v>
      </c>
      <c r="I19" s="466"/>
      <c r="J19" s="467"/>
    </row>
    <row r="20" spans="1:10" ht="15.75" x14ac:dyDescent="0.25">
      <c r="A20" s="1"/>
      <c r="B20" s="1"/>
      <c r="C20" s="1"/>
      <c r="D20" s="1"/>
      <c r="E20" s="1"/>
      <c r="F20" s="1"/>
      <c r="G20" s="1"/>
    </row>
    <row r="21" spans="1:10" ht="15.75" x14ac:dyDescent="0.25">
      <c r="A21" s="493" t="s">
        <v>76</v>
      </c>
      <c r="B21" s="493"/>
      <c r="C21" s="493"/>
      <c r="D21" s="493"/>
      <c r="E21" s="493"/>
      <c r="F21" s="493"/>
      <c r="G21" s="493"/>
      <c r="H21" s="493"/>
      <c r="I21" s="493"/>
      <c r="J21" s="493"/>
    </row>
    <row r="22" spans="1:10" ht="16.5" thickBot="1" x14ac:dyDescent="0.3">
      <c r="A22" s="1"/>
      <c r="B22" s="1"/>
      <c r="C22" s="1"/>
      <c r="D22" s="1"/>
      <c r="E22" s="1"/>
      <c r="F22" s="1"/>
      <c r="G22" s="1"/>
    </row>
    <row r="23" spans="1:10" ht="15.75" x14ac:dyDescent="0.25">
      <c r="A23" s="22" t="s">
        <v>68</v>
      </c>
      <c r="B23" s="475" t="s">
        <v>228</v>
      </c>
      <c r="C23" s="476"/>
      <c r="D23" s="476"/>
      <c r="E23" s="476"/>
      <c r="F23" s="476"/>
      <c r="G23" s="476"/>
      <c r="H23" s="471" t="s">
        <v>101</v>
      </c>
      <c r="I23" s="471"/>
      <c r="J23" s="472"/>
    </row>
    <row r="24" spans="1:10" ht="15.75" x14ac:dyDescent="0.25">
      <c r="A24" s="23" t="s">
        <v>119</v>
      </c>
      <c r="B24" s="477" t="s">
        <v>229</v>
      </c>
      <c r="C24" s="478"/>
      <c r="D24" s="478"/>
      <c r="E24" s="478"/>
      <c r="F24" s="478"/>
      <c r="G24" s="479"/>
      <c r="H24" s="473"/>
      <c r="I24" s="473"/>
      <c r="J24" s="474"/>
    </row>
    <row r="25" spans="1:10" ht="15.75" x14ac:dyDescent="0.25">
      <c r="A25" s="19" t="s">
        <v>9</v>
      </c>
      <c r="B25" s="475" t="s">
        <v>231</v>
      </c>
      <c r="C25" s="476"/>
      <c r="D25" s="476"/>
      <c r="E25" s="476"/>
      <c r="F25" s="476"/>
      <c r="G25" s="476"/>
      <c r="H25" s="473"/>
      <c r="I25" s="473"/>
      <c r="J25" s="474"/>
    </row>
    <row r="26" spans="1:10" ht="15.75" x14ac:dyDescent="0.25">
      <c r="A26" s="19" t="s">
        <v>72</v>
      </c>
      <c r="B26" s="475" t="s">
        <v>230</v>
      </c>
      <c r="C26" s="476"/>
      <c r="D26" s="476"/>
      <c r="E26" s="476"/>
      <c r="F26" s="476"/>
      <c r="G26" s="476"/>
      <c r="H26" s="473"/>
      <c r="I26" s="473"/>
      <c r="J26" s="474"/>
    </row>
    <row r="27" spans="1:10" ht="14.25" customHeight="1" thickBot="1" x14ac:dyDescent="0.3">
      <c r="A27" s="20" t="s">
        <v>73</v>
      </c>
      <c r="B27" s="468">
        <v>44371</v>
      </c>
      <c r="C27" s="469"/>
      <c r="D27" s="469"/>
      <c r="E27" s="469"/>
      <c r="F27" s="469"/>
      <c r="G27" s="470"/>
      <c r="H27" s="466" t="s">
        <v>69</v>
      </c>
      <c r="I27" s="466"/>
      <c r="J27" s="467"/>
    </row>
    <row r="28" spans="1:10" ht="15.75" hidden="1" x14ac:dyDescent="0.25">
      <c r="A28" s="1"/>
      <c r="B28" s="1"/>
      <c r="C28" s="1"/>
      <c r="D28" s="1"/>
      <c r="E28" s="1"/>
      <c r="F28" s="1"/>
      <c r="G28" s="1"/>
    </row>
    <row r="29" spans="1:10" ht="15.75" x14ac:dyDescent="0.25">
      <c r="A29" s="1"/>
      <c r="B29" s="1"/>
      <c r="C29" s="1"/>
      <c r="D29" s="1"/>
      <c r="E29" s="1"/>
      <c r="F29" s="1"/>
      <c r="G29" s="1"/>
    </row>
    <row r="30" spans="1:10" ht="15.75" x14ac:dyDescent="0.25">
      <c r="A30" s="1"/>
      <c r="B30" s="1"/>
      <c r="C30" s="1"/>
      <c r="D30" s="1"/>
      <c r="E30" s="1"/>
      <c r="F30" s="1"/>
      <c r="G30" s="1"/>
    </row>
    <row r="31" spans="1:10" ht="15.75" x14ac:dyDescent="0.25">
      <c r="A31" s="1"/>
      <c r="B31" s="1"/>
      <c r="C31" s="1"/>
      <c r="D31" s="1"/>
      <c r="E31" s="1"/>
      <c r="F31" s="1"/>
      <c r="G31" s="1"/>
    </row>
    <row r="32" spans="1:10" ht="110.25" customHeight="1" x14ac:dyDescent="0.25">
      <c r="A32" s="1"/>
      <c r="B32" s="1"/>
      <c r="C32" s="1"/>
      <c r="D32" s="1"/>
      <c r="E32" s="1"/>
      <c r="F32" s="1"/>
      <c r="G32" s="1"/>
    </row>
    <row r="33" spans="1:12" ht="45.75" customHeight="1" x14ac:dyDescent="0.25">
      <c r="A33" s="316"/>
      <c r="B33" s="316"/>
      <c r="C33" s="308" t="s">
        <v>87</v>
      </c>
      <c r="D33" s="308"/>
      <c r="E33" s="308"/>
      <c r="F33" s="308"/>
      <c r="G33" s="308"/>
      <c r="H33" s="308"/>
      <c r="I33" s="308"/>
      <c r="J33" s="308"/>
      <c r="K33" s="3"/>
      <c r="L33" s="3"/>
    </row>
    <row r="34" spans="1:12" ht="21" customHeight="1" x14ac:dyDescent="0.25">
      <c r="C34" s="9"/>
      <c r="D34" s="9"/>
      <c r="E34" s="9"/>
      <c r="F34" s="9"/>
      <c r="G34" s="9"/>
      <c r="H34" s="9"/>
      <c r="I34" s="9"/>
      <c r="J34" s="3"/>
      <c r="K34" s="3"/>
      <c r="L34" s="3"/>
    </row>
    <row r="35" spans="1:12" ht="15.75" x14ac:dyDescent="0.25">
      <c r="A35" s="493" t="s">
        <v>77</v>
      </c>
      <c r="B35" s="493"/>
      <c r="C35" s="493"/>
      <c r="D35" s="493"/>
      <c r="E35" s="493"/>
      <c r="F35" s="493"/>
      <c r="G35" s="493"/>
      <c r="H35" s="493"/>
      <c r="I35" s="493"/>
      <c r="J35" s="493"/>
    </row>
    <row r="36" spans="1:12" ht="16.5" thickBot="1" x14ac:dyDescent="0.3">
      <c r="A36" s="8"/>
      <c r="B36" s="8"/>
      <c r="C36" s="8"/>
      <c r="D36" s="8"/>
      <c r="E36" s="8"/>
      <c r="F36" s="8"/>
      <c r="G36" s="8"/>
      <c r="H36" s="8"/>
      <c r="I36" s="8"/>
    </row>
    <row r="37" spans="1:12" ht="31.5" customHeight="1" thickBot="1" x14ac:dyDescent="0.3">
      <c r="A37" s="499" t="s">
        <v>78</v>
      </c>
      <c r="B37" s="500"/>
      <c r="C37" s="500"/>
      <c r="D37" s="500"/>
      <c r="E37" s="500"/>
      <c r="F37" s="500"/>
      <c r="G37" s="500"/>
      <c r="H37" s="500"/>
      <c r="I37" s="500"/>
      <c r="J37" s="501"/>
    </row>
    <row r="38" spans="1:12" ht="15.75" x14ac:dyDescent="0.25">
      <c r="A38" s="1"/>
      <c r="B38" s="1"/>
      <c r="C38" s="1"/>
      <c r="D38" s="1"/>
      <c r="E38" s="1"/>
      <c r="F38" s="1"/>
      <c r="G38" s="1"/>
    </row>
    <row r="39" spans="1:12" ht="15.75" x14ac:dyDescent="0.25">
      <c r="A39" s="494" t="s">
        <v>79</v>
      </c>
      <c r="B39" s="494"/>
      <c r="C39" s="494"/>
      <c r="D39" s="494"/>
      <c r="E39" s="494"/>
      <c r="F39" s="494"/>
      <c r="G39" s="494"/>
      <c r="H39" s="494"/>
      <c r="I39" s="494"/>
      <c r="J39" s="494"/>
    </row>
    <row r="40" spans="1:12" ht="16.5" thickBot="1" x14ac:dyDescent="0.3">
      <c r="A40" s="1"/>
      <c r="B40" s="1"/>
      <c r="C40" s="1"/>
      <c r="D40" s="1"/>
      <c r="E40" s="1"/>
      <c r="F40" s="1"/>
      <c r="G40" s="1"/>
    </row>
    <row r="41" spans="1:12" ht="15.75" x14ac:dyDescent="0.25">
      <c r="A41" s="450" t="s">
        <v>80</v>
      </c>
      <c r="B41" s="451"/>
      <c r="C41" s="451"/>
      <c r="D41" s="451"/>
      <c r="E41" s="451"/>
      <c r="F41" s="452"/>
      <c r="G41" s="24"/>
      <c r="H41" s="25"/>
      <c r="I41" s="25"/>
      <c r="J41" s="18"/>
    </row>
    <row r="42" spans="1:12" ht="15.75" x14ac:dyDescent="0.25">
      <c r="A42" s="453"/>
      <c r="B42" s="454"/>
      <c r="C42" s="454"/>
      <c r="D42" s="454"/>
      <c r="E42" s="454"/>
      <c r="F42" s="455"/>
      <c r="G42" s="1"/>
      <c r="J42" s="14"/>
    </row>
    <row r="43" spans="1:12" ht="15.75" x14ac:dyDescent="0.25">
      <c r="A43" s="453"/>
      <c r="B43" s="454"/>
      <c r="C43" s="454"/>
      <c r="D43" s="454"/>
      <c r="E43" s="454"/>
      <c r="F43" s="455"/>
      <c r="G43" s="1"/>
      <c r="J43" s="14"/>
    </row>
    <row r="44" spans="1:12" ht="16.5" thickBot="1" x14ac:dyDescent="0.3">
      <c r="A44" s="462" t="s">
        <v>103</v>
      </c>
      <c r="B44" s="463"/>
      <c r="C44" s="463"/>
      <c r="D44" s="463"/>
      <c r="E44" s="463"/>
      <c r="F44" s="464"/>
      <c r="G44" s="16"/>
      <c r="H44" s="126" t="s">
        <v>192</v>
      </c>
      <c r="I44" s="15"/>
      <c r="J44" s="17"/>
    </row>
    <row r="45" spans="1:12" ht="15.75" x14ac:dyDescent="0.25">
      <c r="A45" s="1"/>
      <c r="B45" s="1"/>
      <c r="C45" s="1"/>
      <c r="D45" s="1"/>
      <c r="E45" s="1"/>
      <c r="F45" s="1"/>
      <c r="G45" s="1"/>
    </row>
    <row r="46" spans="1:12" ht="15.75" x14ac:dyDescent="0.25">
      <c r="A46" s="494" t="s">
        <v>81</v>
      </c>
      <c r="B46" s="494"/>
      <c r="C46" s="494"/>
      <c r="D46" s="494"/>
      <c r="E46" s="494"/>
      <c r="F46" s="494"/>
      <c r="G46" s="494"/>
      <c r="H46" s="494"/>
      <c r="I46" s="494"/>
      <c r="J46" s="494"/>
    </row>
    <row r="47" spans="1:12" ht="16.5" thickBot="1" x14ac:dyDescent="0.3">
      <c r="A47" s="1"/>
      <c r="B47" s="1"/>
      <c r="C47" s="1"/>
      <c r="D47" s="1"/>
      <c r="E47" s="1"/>
      <c r="F47" s="1"/>
      <c r="G47" s="1"/>
      <c r="H47" s="1"/>
    </row>
    <row r="48" spans="1:12" ht="15.75" x14ac:dyDescent="0.25">
      <c r="A48" s="450" t="s">
        <v>82</v>
      </c>
      <c r="B48" s="451"/>
      <c r="C48" s="451"/>
      <c r="D48" s="451"/>
      <c r="E48" s="451"/>
      <c r="F48" s="452"/>
      <c r="G48" s="24"/>
      <c r="H48" s="24"/>
      <c r="I48" s="25"/>
      <c r="J48" s="18"/>
    </row>
    <row r="49" spans="1:10" ht="15.75" x14ac:dyDescent="0.25">
      <c r="A49" s="453"/>
      <c r="B49" s="454"/>
      <c r="C49" s="454"/>
      <c r="D49" s="454"/>
      <c r="E49" s="454"/>
      <c r="F49" s="455"/>
      <c r="G49" s="1"/>
      <c r="H49" s="1"/>
      <c r="J49" s="14"/>
    </row>
    <row r="50" spans="1:10" ht="15.75" x14ac:dyDescent="0.25">
      <c r="A50" s="453"/>
      <c r="B50" s="454"/>
      <c r="C50" s="454"/>
      <c r="D50" s="454"/>
      <c r="E50" s="454"/>
      <c r="F50" s="455"/>
      <c r="G50" s="1"/>
      <c r="H50" s="1"/>
      <c r="J50" s="14"/>
    </row>
    <row r="51" spans="1:10" ht="16.5" thickBot="1" x14ac:dyDescent="0.3">
      <c r="A51" s="465" t="s">
        <v>83</v>
      </c>
      <c r="B51" s="454"/>
      <c r="C51" s="454"/>
      <c r="D51" s="454"/>
      <c r="E51" s="454"/>
      <c r="F51" s="455"/>
      <c r="G51" s="1"/>
      <c r="H51" s="126" t="s">
        <v>192</v>
      </c>
      <c r="J51" s="14"/>
    </row>
    <row r="52" spans="1:10" ht="16.5" thickBot="1" x14ac:dyDescent="0.3">
      <c r="A52" s="462" t="s">
        <v>84</v>
      </c>
      <c r="B52" s="463"/>
      <c r="C52" s="463"/>
      <c r="D52" s="463"/>
      <c r="E52" s="463"/>
      <c r="F52" s="464"/>
      <c r="G52" s="16"/>
      <c r="H52" s="16"/>
      <c r="I52" s="15"/>
      <c r="J52" s="17"/>
    </row>
    <row r="53" spans="1:10" ht="15.75" x14ac:dyDescent="0.25">
      <c r="A53" s="1"/>
      <c r="B53" s="1"/>
      <c r="C53" s="1"/>
      <c r="D53" s="1"/>
      <c r="E53" s="1"/>
      <c r="F53" s="1"/>
      <c r="G53" s="1"/>
      <c r="H53" s="1"/>
    </row>
    <row r="54" spans="1:10" ht="15.75" x14ac:dyDescent="0.25">
      <c r="A54" s="1"/>
      <c r="B54" s="1"/>
      <c r="C54" s="1"/>
      <c r="D54" s="1"/>
      <c r="E54" s="1"/>
      <c r="F54" s="1"/>
      <c r="G54" s="1"/>
      <c r="H54" s="1"/>
    </row>
    <row r="55" spans="1:10" ht="15.75" x14ac:dyDescent="0.25">
      <c r="A55" s="493" t="s">
        <v>85</v>
      </c>
      <c r="B55" s="493"/>
      <c r="C55" s="493"/>
      <c r="D55" s="493"/>
      <c r="E55" s="493"/>
      <c r="F55" s="493"/>
      <c r="G55" s="493"/>
      <c r="H55" s="493"/>
      <c r="I55" s="493"/>
      <c r="J55" s="493"/>
    </row>
    <row r="56" spans="1:10" ht="16.5" thickBot="1" x14ac:dyDescent="0.3">
      <c r="A56" s="1"/>
      <c r="B56" s="1"/>
      <c r="C56" s="1"/>
      <c r="D56" s="1"/>
      <c r="E56" s="1"/>
      <c r="F56" s="1"/>
      <c r="G56" s="1"/>
      <c r="H56" s="1"/>
    </row>
    <row r="57" spans="1:10" ht="47.25" customHeight="1" thickBot="1" x14ac:dyDescent="0.3">
      <c r="A57" s="277" t="s">
        <v>120</v>
      </c>
      <c r="B57" s="448"/>
      <c r="C57" s="448"/>
      <c r="D57" s="448"/>
      <c r="E57" s="448"/>
      <c r="F57" s="448"/>
      <c r="G57" s="448"/>
      <c r="H57" s="448"/>
      <c r="I57" s="448"/>
      <c r="J57" s="449"/>
    </row>
    <row r="58" spans="1:10" ht="16.5" thickBot="1" x14ac:dyDescent="0.3">
      <c r="A58" s="1"/>
      <c r="B58" s="1"/>
      <c r="C58" s="1"/>
      <c r="D58" s="1"/>
      <c r="E58" s="1"/>
      <c r="F58" s="1"/>
      <c r="G58" s="1"/>
      <c r="H58" s="1"/>
    </row>
    <row r="59" spans="1:10" ht="15.75" x14ac:dyDescent="0.25">
      <c r="A59" s="450" t="s">
        <v>80</v>
      </c>
      <c r="B59" s="451"/>
      <c r="C59" s="451"/>
      <c r="D59" s="451"/>
      <c r="E59" s="451"/>
      <c r="F59" s="452"/>
      <c r="G59" s="24"/>
      <c r="H59" s="24"/>
      <c r="I59" s="25"/>
      <c r="J59" s="18"/>
    </row>
    <row r="60" spans="1:10" ht="15.75" x14ac:dyDescent="0.25">
      <c r="A60" s="453"/>
      <c r="B60" s="454"/>
      <c r="C60" s="454"/>
      <c r="D60" s="454"/>
      <c r="E60" s="454"/>
      <c r="F60" s="455"/>
      <c r="G60" s="1"/>
      <c r="H60" s="1"/>
      <c r="J60" s="14"/>
    </row>
    <row r="61" spans="1:10" ht="15.75" x14ac:dyDescent="0.25">
      <c r="A61" s="453"/>
      <c r="B61" s="454"/>
      <c r="C61" s="454"/>
      <c r="D61" s="454"/>
      <c r="E61" s="454"/>
      <c r="F61" s="455"/>
      <c r="G61" s="1"/>
      <c r="H61" s="1"/>
      <c r="J61" s="14"/>
    </row>
    <row r="62" spans="1:10" ht="16.5" thickBot="1" x14ac:dyDescent="0.3">
      <c r="A62" s="456" t="s">
        <v>86</v>
      </c>
      <c r="B62" s="457"/>
      <c r="C62" s="457"/>
      <c r="D62" s="457"/>
      <c r="E62" s="457"/>
      <c r="F62" s="458"/>
      <c r="G62" s="1"/>
      <c r="H62" s="126" t="s">
        <v>192</v>
      </c>
      <c r="J62" s="14"/>
    </row>
    <row r="63" spans="1:10" ht="16.5" thickBot="1" x14ac:dyDescent="0.3">
      <c r="A63" s="459" t="s">
        <v>102</v>
      </c>
      <c r="B63" s="460"/>
      <c r="C63" s="460"/>
      <c r="D63" s="460"/>
      <c r="E63" s="460"/>
      <c r="F63" s="461"/>
      <c r="G63" s="16"/>
      <c r="H63" s="16"/>
      <c r="I63" s="15"/>
      <c r="J63" s="17"/>
    </row>
    <row r="64" spans="1:10" ht="15.75" x14ac:dyDescent="0.25">
      <c r="C64" s="1"/>
      <c r="D64" s="1"/>
      <c r="E64" s="1"/>
      <c r="F64" s="1"/>
      <c r="G64" s="1"/>
    </row>
    <row r="65" spans="1:8" ht="15.75" x14ac:dyDescent="0.25">
      <c r="B65" s="1"/>
      <c r="C65" s="1"/>
      <c r="D65" s="1"/>
      <c r="E65" s="1"/>
      <c r="F65" s="1"/>
      <c r="G65" s="1"/>
      <c r="H65" s="1"/>
    </row>
    <row r="66" spans="1:8" ht="15.75" x14ac:dyDescent="0.25">
      <c r="A66" s="1"/>
      <c r="B66" s="1"/>
      <c r="C66" s="1"/>
      <c r="D66" s="1"/>
      <c r="E66" s="1"/>
      <c r="F66" s="1"/>
      <c r="G66" s="1"/>
      <c r="H66" s="1"/>
    </row>
    <row r="67" spans="1:8" ht="15.75" x14ac:dyDescent="0.25">
      <c r="A67" s="1"/>
      <c r="B67" s="1"/>
      <c r="C67" s="1"/>
      <c r="D67" s="1"/>
      <c r="E67" s="1"/>
      <c r="F67" s="1"/>
      <c r="G67" s="1"/>
      <c r="H67" s="1"/>
    </row>
    <row r="68" spans="1:8" ht="15.75" x14ac:dyDescent="0.25">
      <c r="A68" s="1"/>
      <c r="B68" s="1"/>
      <c r="C68" s="1"/>
      <c r="D68" s="1"/>
      <c r="E68" s="1"/>
      <c r="F68" s="1"/>
      <c r="G68" s="1"/>
      <c r="H68" s="1"/>
    </row>
    <row r="69" spans="1:8" ht="15.75" x14ac:dyDescent="0.25">
      <c r="A69" s="1"/>
      <c r="B69" s="1"/>
      <c r="C69" s="1"/>
      <c r="D69" s="1"/>
      <c r="E69" s="1"/>
      <c r="F69" s="1"/>
      <c r="G69" s="1"/>
      <c r="H69" s="1"/>
    </row>
  </sheetData>
  <protectedRanges>
    <protectedRange sqref="B6:G7 E8 B9:G10 A44 A51:F52 A62:F63 A33 A1 B15:G19 B23:G27" name="Intervalo1"/>
    <protectedRange sqref="H44 H51 H62" name="Intervalo2"/>
  </protectedRanges>
  <mergeCells count="44">
    <mergeCell ref="C1:J1"/>
    <mergeCell ref="A1:B1"/>
    <mergeCell ref="C33:J33"/>
    <mergeCell ref="A55:J55"/>
    <mergeCell ref="A46:J46"/>
    <mergeCell ref="A12:J12"/>
    <mergeCell ref="A5:J5"/>
    <mergeCell ref="A3:J3"/>
    <mergeCell ref="A35:J35"/>
    <mergeCell ref="A37:J37"/>
    <mergeCell ref="A21:J21"/>
    <mergeCell ref="A39:J39"/>
    <mergeCell ref="A14:J14"/>
    <mergeCell ref="B6:G6"/>
    <mergeCell ref="B7:G7"/>
    <mergeCell ref="E8:G8"/>
    <mergeCell ref="B9:G9"/>
    <mergeCell ref="B10:G10"/>
    <mergeCell ref="H6:J9"/>
    <mergeCell ref="H10:J10"/>
    <mergeCell ref="H19:J19"/>
    <mergeCell ref="H15:J18"/>
    <mergeCell ref="B19:G19"/>
    <mergeCell ref="B18:G18"/>
    <mergeCell ref="B17:G17"/>
    <mergeCell ref="B16:G16"/>
    <mergeCell ref="B15:G15"/>
    <mergeCell ref="H23:J26"/>
    <mergeCell ref="B23:G23"/>
    <mergeCell ref="B24:G24"/>
    <mergeCell ref="B25:G25"/>
    <mergeCell ref="B26:G26"/>
    <mergeCell ref="A41:F43"/>
    <mergeCell ref="A51:F51"/>
    <mergeCell ref="A52:F52"/>
    <mergeCell ref="A48:F50"/>
    <mergeCell ref="H27:J27"/>
    <mergeCell ref="B27:G27"/>
    <mergeCell ref="A33:B33"/>
    <mergeCell ref="A57:J57"/>
    <mergeCell ref="A59:F61"/>
    <mergeCell ref="A62:F62"/>
    <mergeCell ref="A63:F63"/>
    <mergeCell ref="A44:F44"/>
  </mergeCells>
  <conditionalFormatting sqref="A59 A63">
    <cfRule type="duplicateValues" dxfId="0" priority="2"/>
  </conditionalFormatting>
  <pageMargins left="0.51181102362204722" right="0.51181102362204722" top="0.78740157480314965" bottom="0.78740157480314965" header="0.31496062992125984" footer="0.31496062992125984"/>
  <pageSetup paperSize="9" orientation="portrait" r:id="rId1"/>
  <rowBreaks count="1" manualBreakCount="1">
    <brk id="3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5</vt:i4>
      </vt:variant>
    </vt:vector>
  </HeadingPairs>
  <TitlesOfParts>
    <vt:vector size="14" baseType="lpstr">
      <vt:lpstr>Plan1 ORIENTAÇÕES PREENCHIMENTO</vt:lpstr>
      <vt:lpstr>Plan2 1.DADOS,2.OBJ e 2.1.Vigên</vt:lpstr>
      <vt:lpstr>Plan3 2.2. QUADRO RESUMO</vt:lpstr>
      <vt:lpstr>Plan4 2.3. OPERAÇÕES</vt:lpstr>
      <vt:lpstr>Plan5 3. JUSTIFIC. e 4.BENEFIC.</vt:lpstr>
      <vt:lpstr>Plan 6 5. METAS e 6.ETAPAS</vt:lpstr>
      <vt:lpstr>Plan7 7. PLANO DE APLICAÇÃO</vt:lpstr>
      <vt:lpstr>Plan8 8.PREVISÃO e 9 CRONOGRAMA</vt:lpstr>
      <vt:lpstr>Plan9 10. ASSINATURAS</vt:lpstr>
      <vt:lpstr>'Plan 6 5. METAS e 6.ETAPAS'!Area_de_impressao</vt:lpstr>
      <vt:lpstr>'Plan1 ORIENTAÇÕES PREENCHIMENTO'!Area_de_impressao</vt:lpstr>
      <vt:lpstr>'Plan2 1.DADOS,2.OBJ e 2.1.Vigên'!Area_de_impressao</vt:lpstr>
      <vt:lpstr>'Plan4 2.3. OPERAÇÕES'!Area_de_impressao</vt:lpstr>
      <vt:lpstr>'Plan7 7. PLANO DE APLICAÇÃO'!Area_de_impressao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Tomass e Souza</dc:creator>
  <cp:lastModifiedBy>User</cp:lastModifiedBy>
  <cp:lastPrinted>2021-05-26T13:27:23Z</cp:lastPrinted>
  <dcterms:created xsi:type="dcterms:W3CDTF">2020-02-18T12:55:06Z</dcterms:created>
  <dcterms:modified xsi:type="dcterms:W3CDTF">2023-02-08T20:01:27Z</dcterms:modified>
</cp:coreProperties>
</file>